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35" windowWidth="8460" windowHeight="4710" tabRatio="927" activeTab="0"/>
  </bookViews>
  <sheets>
    <sheet name="การเงิน" sheetId="1" r:id="rId1"/>
    <sheet name="งบทรัพย์สิน" sheetId="2" r:id="rId2"/>
    <sheet name="หมายเหตุการเงิน" sheetId="3" r:id="rId3"/>
    <sheet name="อุดหนุนค้างจ่าย" sheetId="4" r:id="rId4"/>
    <sheet name="รายจ่ายค้างจ่าย" sheetId="5" r:id="rId5"/>
    <sheet name="สะสม" sheetId="6" r:id="rId6"/>
    <sheet name="สะสม1" sheetId="7" r:id="rId7"/>
    <sheet name="รายรับ" sheetId="8" r:id="rId8"/>
    <sheet name="หมายเหตุ" sheetId="9" r:id="rId9"/>
  </sheets>
  <definedNames/>
  <calcPr fullCalcOnLoad="1"/>
</workbook>
</file>

<file path=xl/sharedStrings.xml><?xml version="1.0" encoding="utf-8"?>
<sst xmlns="http://schemas.openxmlformats.org/spreadsheetml/2006/main" count="303" uniqueCount="199">
  <si>
    <t xml:space="preserve"> </t>
  </si>
  <si>
    <t>รวม</t>
  </si>
  <si>
    <t>จำนวนเงิน</t>
  </si>
  <si>
    <t>หมวด/ประเภท</t>
  </si>
  <si>
    <t>ก่อหนี้ผูกพัน</t>
  </si>
  <si>
    <t>เบิกจ่ายแล้ว</t>
  </si>
  <si>
    <t>หมายเหตุ</t>
  </si>
  <si>
    <t>วันที่</t>
  </si>
  <si>
    <t>งบแสดงฐานะการเงิน</t>
  </si>
  <si>
    <t>ทรัพย์สิน</t>
  </si>
  <si>
    <t>หนี้สินและเงินสะสม</t>
  </si>
  <si>
    <t>เงินฝาก - เงินทุนส่งเสริมกิจการเทศบาล (ก.ส.ท.)</t>
  </si>
  <si>
    <t>งบเงินสะสม</t>
  </si>
  <si>
    <t>งบกลาง</t>
  </si>
  <si>
    <t>งบแสดงผลการดำเนินงานจ่ายจากเงินรายรับ</t>
  </si>
  <si>
    <t>บริหารงาน</t>
  </si>
  <si>
    <t>รายการ</t>
  </si>
  <si>
    <t>ประมาณการ</t>
  </si>
  <si>
    <t>ทั่วไป</t>
  </si>
  <si>
    <t>รายจ่าย</t>
  </si>
  <si>
    <t>รายรับ</t>
  </si>
  <si>
    <t>การรักษา</t>
  </si>
  <si>
    <t>ทรัพย์สินตามงบทรัพย์สิน  (หมายเหตุ 1)</t>
  </si>
  <si>
    <t>หัก</t>
  </si>
  <si>
    <t>รายงานรายจ่ายที่ได้รับอนุมัติให้จ่ายจากเงินสะสม</t>
  </si>
  <si>
    <t>จำนวนเงินที่ได้รับอนุมัติ</t>
  </si>
  <si>
    <t>ได้รับอนุมัติ</t>
  </si>
  <si>
    <t>จ่ายขาด</t>
  </si>
  <si>
    <t>ยืมเงินสะสม</t>
  </si>
  <si>
    <t>หมายเหตุประกอบงบแสดงผลการดำเนินงาน</t>
  </si>
  <si>
    <t>สาธารณสุข</t>
  </si>
  <si>
    <t xml:space="preserve">   เงินเดือน</t>
  </si>
  <si>
    <t>รวมรายรับ</t>
  </si>
  <si>
    <t>รายจ่ายค้างจ่าย</t>
  </si>
  <si>
    <t>คงเหลือ</t>
  </si>
  <si>
    <t>ไม่ก่อหนี้ผูกพัน</t>
  </si>
  <si>
    <t>ของชุมชน</t>
  </si>
  <si>
    <t>สร้างความ</t>
  </si>
  <si>
    <t>เข้มแข็ง</t>
  </si>
  <si>
    <t>วัฒนธรรม</t>
  </si>
  <si>
    <t>จ่ายขาดเงินสะสม</t>
  </si>
  <si>
    <t>ค่าที่ดินและสิ่งก่อสร้าง</t>
  </si>
  <si>
    <t>รวมรายจ่าย</t>
  </si>
  <si>
    <t>การศึกษา</t>
  </si>
  <si>
    <t>หุ้นในโรงพิมพ์ส่วนท้องถิ่น</t>
  </si>
  <si>
    <t xml:space="preserve">หมายเหตุ 1 </t>
  </si>
  <si>
    <t>งบทรัพย์สิน</t>
  </si>
  <si>
    <t>ประเภททรัพย์สิน</t>
  </si>
  <si>
    <t>ราคาทรัพย์สิน</t>
  </si>
  <si>
    <t>ก. อสังหาริมทรัพย์</t>
  </si>
  <si>
    <t>ข. สังหาริมทรัพย์</t>
  </si>
  <si>
    <t>ประเภทออมทรัพย์</t>
  </si>
  <si>
    <t>ประเภทประจำ</t>
  </si>
  <si>
    <t>ค่าตอบแทน</t>
  </si>
  <si>
    <t>ค่าใช้สอย</t>
  </si>
  <si>
    <t>ค่าวัสดุ</t>
  </si>
  <si>
    <t>เงินอุดหนุน</t>
  </si>
  <si>
    <t>ค่าครุภัณฑ์</t>
  </si>
  <si>
    <t>ชุมชน</t>
  </si>
  <si>
    <t>การศาสนา</t>
  </si>
  <si>
    <t>และนันทนาการ</t>
  </si>
  <si>
    <t>ทุนทรัพย์สิน  (หมายเหตุ 1)</t>
  </si>
  <si>
    <t>เงินทุนสำรองเงินสะสม</t>
  </si>
  <si>
    <t>หมายเหตุประกอบงบแสดงฐานะการเงิน</t>
  </si>
  <si>
    <t>คงเหลือเบิกจ่าย</t>
  </si>
  <si>
    <t>ยังไม่ได้</t>
  </si>
  <si>
    <t>ก่อหนี้</t>
  </si>
  <si>
    <t>เคหะและ</t>
  </si>
  <si>
    <t xml:space="preserve">ลูกหนี้ </t>
  </si>
  <si>
    <t xml:space="preserve"> - ภาษีโรงเรือนและที่ดิน</t>
  </si>
  <si>
    <t xml:space="preserve"> - ภาษีบำรุงท้องที่</t>
  </si>
  <si>
    <t xml:space="preserve"> - ภาษีป้าย</t>
  </si>
  <si>
    <t>ก. รายได้ของเทศบาล</t>
  </si>
  <si>
    <t>เงินฝากธนาคาร</t>
  </si>
  <si>
    <t>แหล่งที่มาของทรัพย์สิน</t>
  </si>
  <si>
    <t>ชื่อ</t>
  </si>
  <si>
    <t>เงินเดือน</t>
  </si>
  <si>
    <t>ค่าจ้างประจำ</t>
  </si>
  <si>
    <t>ค่าจ้างชั่วคราว</t>
  </si>
  <si>
    <t>ค่าสาธารณูปโภค</t>
  </si>
  <si>
    <t xml:space="preserve">รายจ่ายอื่น </t>
  </si>
  <si>
    <t>ค่าครุภัณฑ์ (หมายเหตุ 1)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</si>
  <si>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</si>
  <si>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</si>
  <si>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</si>
  <si>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</si>
  <si>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รัฐบาลจัดสรรให้</t>
  </si>
  <si>
    <t>อุดหนุนทั่วไป</t>
  </si>
  <si>
    <t>รายรับสูงกว่ารายจ่าย</t>
  </si>
  <si>
    <t>หมายเหตุ 1</t>
  </si>
  <si>
    <t>ค่าครุภัณฑ์จ่ายจากรายรับ</t>
  </si>
  <si>
    <t>ค่าที่ดินและสิ่งก่อสร้าง (หมายเหตุ 2)</t>
  </si>
  <si>
    <t>เงินสด และเงินฝากธนาคาร  (หมายเหตุ 2)</t>
  </si>
  <si>
    <r>
      <t>เงินสดและเงินฝากธนาคาร</t>
    </r>
    <r>
      <rPr>
        <sz val="16"/>
        <rFont val="Cordia New"/>
        <family val="2"/>
      </rPr>
      <t xml:space="preserve">  (หมายเหตุ 2)</t>
    </r>
  </si>
  <si>
    <t>เงินสด</t>
  </si>
  <si>
    <t xml:space="preserve">          ธกส.</t>
  </si>
  <si>
    <t xml:space="preserve">    </t>
  </si>
  <si>
    <t xml:space="preserve">     </t>
  </si>
  <si>
    <t>เงินประกันสัญญา</t>
  </si>
  <si>
    <t>ค่าใช้จ่ายในการจัดเก็บภาษีบำรุงท้องที่ 5 %</t>
  </si>
  <si>
    <t>ภาษีหัก ณ ที่จ่าย</t>
  </si>
  <si>
    <r>
      <t>บวก</t>
    </r>
    <r>
      <rPr>
        <sz val="16"/>
        <rFont val="Cordia New"/>
        <family val="2"/>
      </rPr>
      <t xml:space="preserve">  </t>
    </r>
  </si>
  <si>
    <t>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</si>
  <si>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</si>
  <si>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>6. เงินสะสมที่สามารถนำไปใช้ได้</t>
  </si>
  <si>
    <r>
      <rPr>
        <u val="single"/>
        <sz val="14"/>
        <rFont val="Cordia New"/>
        <family val="2"/>
      </rPr>
      <t>หัก</t>
    </r>
    <r>
      <rPr>
        <sz val="14"/>
        <rFont val="Cordia New"/>
        <family val="2"/>
      </rPr>
      <t xml:space="preserve"> 25% ของรายรับจริงสูงกว่ารายจ่ายจริง (เงินทุนสำรองเงินสะสม) </t>
    </r>
  </si>
  <si>
    <t>เงินอุดหนุนที่ระบุวัตถุประสงค์</t>
  </si>
  <si>
    <t>สังคม</t>
  </si>
  <si>
    <t>สงเคราะห์</t>
  </si>
  <si>
    <t>2. เครื่องคอมพิวเตอร์</t>
  </si>
  <si>
    <t>ปี 2553</t>
  </si>
  <si>
    <t>งบแสดงผลการดำเนินงานจ่ายจากเงินรายรับและเงินสะสม</t>
  </si>
  <si>
    <t xml:space="preserve">    ค่าอาหารเสริม (นม)</t>
  </si>
  <si>
    <t>ปีงบประมาณ  2553</t>
  </si>
  <si>
    <t>ณ  วันที่  30  กันยายน  2553</t>
  </si>
  <si>
    <t>เทศบาลตำบลปากน้ำท่าเรือ</t>
  </si>
  <si>
    <t>ค่าที่ดินสิ่งก่อสร้าง</t>
  </si>
  <si>
    <t xml:space="preserve">  ปรับปรุงซ่อมแซมทางเดินเท้า หมู่ที่ 6 บ้านเกาะเหลา</t>
  </si>
  <si>
    <t xml:space="preserve">  ซ่อมแซมระบบประปาหมู่บ้าน รื้อบ่อและซ่อมแซมอาคารหมูที่ 6</t>
  </si>
  <si>
    <t xml:space="preserve">  ค่าก่อสร้างหลังคาคลุมบ่อน้ำตื้น และขยายระบบประปาหมู่ที่ 6</t>
  </si>
  <si>
    <t xml:space="preserve">  ค่าก่อสร้างบ่อน้ำตื้น หมู่ที่ 4</t>
  </si>
  <si>
    <t xml:space="preserve">  ซ่อมแซมคูระบายน้ำ ทำตะแกรงคูระบายน้ำ หมู่ที่ 1</t>
  </si>
  <si>
    <t xml:space="preserve">  ขุดลอกคูระบายน้ำ หมู่ที่ 1</t>
  </si>
  <si>
    <t xml:space="preserve">  ก่อสร้างศูนย์พัฒนาเด็กเล็ก </t>
  </si>
  <si>
    <t xml:space="preserve">  ซื้อถุงยังชีพ</t>
  </si>
  <si>
    <t>1. เครื่องตัดหญ้า</t>
  </si>
  <si>
    <t>3. ต้บานเลื่อนกระจก จำนวน 2  ชุด</t>
  </si>
  <si>
    <t>4. เครื่องพ่นหมอกควัน</t>
  </si>
  <si>
    <t>ปรับปรุงป้ายสำนักงาน</t>
  </si>
  <si>
    <t>ตั้งแต่วันที่ 1 ตุลาคม 2552  ถึงวันที่ 30 กันยายน 2553</t>
  </si>
  <si>
    <t>ค่าที่ดินสิ่งก่อสร้างโครงการไทยเข้มแข็ง</t>
  </si>
  <si>
    <t xml:space="preserve"> ก่อสร้างถนน ค.ส.ล. ซอยช่องครามหมู่ที่ 5 บ้านเขานางหงส์</t>
  </si>
  <si>
    <t xml:space="preserve"> ก่อสร้างระบบประปาหมู่บ้านแบบหอถังสูงบริเวณเขื่อนบ้านหินช้าง หมู่ที่ 3</t>
  </si>
  <si>
    <t xml:space="preserve"> ก่อสร้างระบบประปาหมู่บ้านแบบหอถังสูงบ้านหินช้าง หมู่ที่ 4</t>
  </si>
  <si>
    <t xml:space="preserve"> ก่อสร้างระบบประปาหมู่บ้านแบบหอถังสูงบริเวณสำนักงาน</t>
  </si>
  <si>
    <t xml:space="preserve"> ก่อสร้างป้อมยามรักษาความปลอดภัยหมู่บ้าน อปพร.หมู่ที่ 3,5</t>
  </si>
  <si>
    <t xml:space="preserve">  ก่อสร้างศูนย์พัฒนาเด็กเล็ก หมู่ที่ 4 เกาะสินไห</t>
  </si>
  <si>
    <t xml:space="preserve">  ก่อสร้างศูนย์เรียนรู้เศรษฐกิจพอเพียงตามแนวพระราชดำริ</t>
  </si>
  <si>
    <t>ค่าครุภัณฑ์จ่ายจากเงินโครงการไทยเข้มแข็ง</t>
  </si>
  <si>
    <t xml:space="preserve">  มติที่ประชุมสมัยสามัญที่ 1 ลว. 2  มี.ค. 53</t>
  </si>
  <si>
    <t xml:space="preserve">  ปั๊มน้ำชนิดมอเตอร์ไฟฟ้า หมู่ที่ 5</t>
  </si>
  <si>
    <t xml:space="preserve"> 17 ส.ค. 53</t>
  </si>
  <si>
    <t xml:space="preserve">     อำนาจผู้บริหาร</t>
  </si>
  <si>
    <t>1. รถตู้ รับ-ส่งเด็กเล็ก</t>
  </si>
  <si>
    <t xml:space="preserve">ค่าที่ดินสิ่งก่อสร้างเงินอุดหนุนเฉพาะกิจ (สำหรับการพัฒนา อปท.เร่งด่วน) </t>
  </si>
  <si>
    <t xml:space="preserve">  ก่อสร้างศูนย์พัฒนาเด็กเล็ก เขต 1 หมู่ที่ </t>
  </si>
  <si>
    <t xml:space="preserve">    ค่าวัสดุเชื้อเพลิง</t>
  </si>
  <si>
    <t xml:space="preserve">    ค่าอาหารกลางวัน</t>
  </si>
  <si>
    <t>รายจ่ายอื่น ๆ</t>
  </si>
  <si>
    <t>1. ครุภัณฑ์สำนักงาน</t>
  </si>
  <si>
    <t xml:space="preserve">  ค่าฝังกลบขยะ</t>
  </si>
  <si>
    <t xml:space="preserve"> 20 ก.พ. 53</t>
  </si>
  <si>
    <t xml:space="preserve"> 29 ก.ย. 53</t>
  </si>
  <si>
    <t xml:space="preserve">  มติที่ประชุมสมัยสามัญที่ 1 ลว. 2  มี.ค. 54</t>
  </si>
  <si>
    <t>ข. เงินอุดหนุนเฉพาะกิจ</t>
  </si>
  <si>
    <t>ค. เงินอุดหนุนไทยเข้มแข็ง</t>
  </si>
  <si>
    <t>2. ครุภัณฑ์งานบ้านงานครัว</t>
  </si>
  <si>
    <t>3. ครุภัณฑ์ยานพาหนะและขนส่ง</t>
  </si>
  <si>
    <t>4. ครุภัณฑ์สำรวจ</t>
  </si>
  <si>
    <t>5. ครุภัณฑ์ไฟฟ้า</t>
  </si>
  <si>
    <t>6. ครุภัณฑ์การเกษตร</t>
  </si>
  <si>
    <t>7. ครุภัณฑ์คอมพิวเตอร์</t>
  </si>
  <si>
    <t>8. ครุภัณฑ์ก่อสร้าง</t>
  </si>
  <si>
    <t>ลูกหนี้เงินยืมเงินเศรษฐกิจชุมชน</t>
  </si>
  <si>
    <t xml:space="preserve"> เงินทุนเศรษฐกิจชุมชน</t>
  </si>
  <si>
    <t xml:space="preserve">  ณ  วันที่  30  กันยายน  2553</t>
  </si>
  <si>
    <t>เงินรับฝากต่าง ๆ (หมายเหตุ 3)</t>
  </si>
  <si>
    <t>รายจ่ายค้างจ่าย (หมายเหตุ 4)</t>
  </si>
  <si>
    <t>เงินสะสม (หมายเหตุ 5)</t>
  </si>
  <si>
    <t>ดอกเบี้ยโครงการถ่ายโอน</t>
  </si>
  <si>
    <t>ดอกเบี้ยเงินฝากโครงการเศรษฐกิจชุมชน</t>
  </si>
  <si>
    <t>ดอกเบี้ยเงินกู้โครงการเศรษฐกิจชุมชน</t>
  </si>
  <si>
    <t>เงินสนับสนุนศูนย์พัฒนาชุมชน</t>
  </si>
  <si>
    <t>เงินสนับสนุนโครงการสานใยรัก</t>
  </si>
  <si>
    <t>หมายเหตุ 4</t>
  </si>
  <si>
    <t>หมายเหตุ 4.1</t>
  </si>
  <si>
    <t>เงินอุดหนุนกำหนดวัตถุประสงค์ค้างจ่าย</t>
  </si>
  <si>
    <t xml:space="preserve">    ค่าเบี้ยยังชีพคนชรา</t>
  </si>
  <si>
    <t xml:space="preserve">     ค่าตอบแทนครูผู้ดูแลเด็ก</t>
  </si>
  <si>
    <t xml:space="preserve">    โครงการครอบครัวอบอุ่น</t>
  </si>
  <si>
    <t>หมายเหตุ 5</t>
  </si>
  <si>
    <t>ณ วันที่ 30 กันยายน 2553</t>
  </si>
  <si>
    <t>เงินสะสม  1  ตุลาคม  2552</t>
  </si>
  <si>
    <t>1. ลูกหนี้ค่าภาษี</t>
  </si>
  <si>
    <t>2. ลูกหนี้เงินทุนโครงการเศรษฐกิจชุมชน</t>
  </si>
  <si>
    <t>เงินสะสม  30  กันยายน  2553  ประกอบด้วย</t>
  </si>
  <si>
    <t>เงินสะสม  30  กันยายน  2553</t>
  </si>
  <si>
    <t xml:space="preserve">     ศูนย์พัฒนาเด็กเล็ก ม.4 เกาะสินไห</t>
  </si>
  <si>
    <t xml:space="preserve">    ก่อสร้างระบบประปา ม.3</t>
  </si>
  <si>
    <t xml:space="preserve">    ก่อสร้างระบบประปาสำนักงานเทศบาล</t>
  </si>
  <si>
    <t xml:space="preserve">    โครงการก่อสร้างคูระบายน้ำรางตัวยู ซอยโรงงานเอ็มเอฟ หมู่ที่ 1</t>
  </si>
  <si>
    <t xml:space="preserve">    เงินอุดหนุนระบุวัตถุประสงค์ค้างจ่าย  (หมายเหตุ 4.1)</t>
  </si>
  <si>
    <t>ภายใน</t>
  </si>
  <si>
    <t>ความสงบ</t>
  </si>
  <si>
    <t>การเกษตร</t>
  </si>
  <si>
    <t>กรุงไทย</t>
  </si>
  <si>
    <t xml:space="preserve">ประเภทออมทรัพย์ </t>
  </si>
  <si>
    <t>ประเภทกระแสรายวัน</t>
  </si>
  <si>
    <r>
      <t>เงินรับฝาก</t>
    </r>
    <r>
      <rPr>
        <sz val="16"/>
        <rFont val="Cordia New"/>
        <family val="2"/>
      </rPr>
      <t xml:space="preserve"> (หมายเหตุ 3)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</si>
</sst>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0.00;[Red]0.00"/>
    <numFmt numFmtId="224" formatCode="#,##0.00;[Red]#,##0.00"/>
    <numFmt numFmtId="225" formatCode="_(* #,##0.0_);_(* \(#,##0.0\);_(* &quot;-&quot;??_);_(@_)"/>
    <numFmt numFmtId="226" formatCode="_(* #,##0_);_(* \(#,##0\);_(* &quot;-&quot;??_);_(@_)"/>
    <numFmt numFmtId="227" formatCode="_(* #,##0.000_);_(* \(#,##0.000\);_(* &quot;-&quot;??_);_(@_)"/>
    <numFmt numFmtId="228" formatCode="\(0,000,000.00\)"/>
    <numFmt numFmtId="229" formatCode="\(000,000.00\)"/>
    <numFmt numFmtId="230" formatCode="\(00,000.00\)"/>
    <numFmt numFmtId="231" formatCode="\(00.00\)"/>
    <numFmt numFmtId="232" formatCode="\(000.00\)"/>
    <numFmt numFmtId="233" formatCode="\(0,000.00\)"/>
    <numFmt numFmtId="234" formatCode="_(* #,##0.0000_);_(* \(#,##0.0000\);_(* &quot;-&quot;??_);_(@_)"/>
    <numFmt numFmtId="235" formatCode="0.0"/>
    <numFmt numFmtId="236" formatCode="0.000"/>
    <numFmt numFmtId="237" formatCode="0;[Red]0"/>
    <numFmt numFmtId="238" formatCode="[$-41E]d\ mmmm\ yyyy"/>
    <numFmt numFmtId="239" formatCode="[&lt;=99999999][$-D000000]0\-####\-####;[$-D000000]#\-####\-####"/>
    <numFmt numFmtId="240" formatCode="[&lt;=99999999][$-1000000]0\-####\-####;[$-1000000]#\-####\-####"/>
    <numFmt numFmtId="241" formatCode="#,##0;[Red]#,##0"/>
    <numFmt numFmtId="242" formatCode="_-* #,##0_-;\-* #,##0_-;_-* &quot;-&quot;??_-;_-@_-"/>
    <numFmt numFmtId="243" formatCode="[$-101041E]d\ mmm\ yy;@"/>
    <numFmt numFmtId="244" formatCode="mmm\-yyyy"/>
    <numFmt numFmtId="245" formatCode="_-* #,##0.0_-;\-* #,##0.0_-;_-* &quot;-&quot;??_-;_-@_-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6"/>
      <name val="Cordia New"/>
      <family val="2"/>
    </font>
    <font>
      <sz val="16"/>
      <name val="Cordia New"/>
      <family val="2"/>
    </font>
    <font>
      <sz val="16"/>
      <color indexed="10"/>
      <name val="Cordia New"/>
      <family val="2"/>
    </font>
    <font>
      <b/>
      <u val="single"/>
      <sz val="16"/>
      <name val="Cordia New"/>
      <family val="2"/>
    </font>
    <font>
      <sz val="14"/>
      <name val="Cordia New"/>
      <family val="2"/>
    </font>
    <font>
      <sz val="10"/>
      <color indexed="10"/>
      <name val="Cordia New"/>
      <family val="2"/>
    </font>
    <font>
      <b/>
      <sz val="14"/>
      <name val="Cordia New"/>
      <family val="2"/>
    </font>
    <font>
      <sz val="14"/>
      <color indexed="10"/>
      <name val="Cordia New"/>
      <family val="2"/>
    </font>
    <font>
      <u val="single"/>
      <sz val="16"/>
      <name val="Cordia New"/>
      <family val="2"/>
    </font>
    <font>
      <u val="single"/>
      <sz val="14"/>
      <name val="Cordia New"/>
      <family val="2"/>
    </font>
    <font>
      <sz val="13.5"/>
      <name val="Cordia New"/>
      <family val="2"/>
    </font>
    <font>
      <b/>
      <sz val="13.5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u val="single"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4" fontId="5" fillId="0" borderId="10" xfId="36" applyFont="1" applyBorder="1" applyAlignment="1">
      <alignment/>
    </xf>
    <xf numFmtId="194" fontId="5" fillId="0" borderId="0" xfId="36" applyFont="1" applyAlignment="1">
      <alignment/>
    </xf>
    <xf numFmtId="194" fontId="5" fillId="0" borderId="11" xfId="36" applyFont="1" applyBorder="1" applyAlignment="1">
      <alignment/>
    </xf>
    <xf numFmtId="194" fontId="4" fillId="0" borderId="12" xfId="36" applyFont="1" applyBorder="1" applyAlignment="1">
      <alignment/>
    </xf>
    <xf numFmtId="194" fontId="5" fillId="0" borderId="0" xfId="36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194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94" fontId="5" fillId="0" borderId="16" xfId="36" applyFont="1" applyBorder="1" applyAlignment="1">
      <alignment/>
    </xf>
    <xf numFmtId="0" fontId="5" fillId="0" borderId="17" xfId="0" applyFont="1" applyBorder="1" applyAlignment="1">
      <alignment/>
    </xf>
    <xf numFmtId="194" fontId="5" fillId="0" borderId="18" xfId="36" applyFont="1" applyBorder="1" applyAlignment="1">
      <alignment/>
    </xf>
    <xf numFmtId="0" fontId="4" fillId="0" borderId="0" xfId="0" applyFont="1" applyBorder="1" applyAlignment="1">
      <alignment horizontal="centerContinuous"/>
    </xf>
    <xf numFmtId="194" fontId="7" fillId="0" borderId="16" xfId="36" applyFont="1" applyBorder="1" applyAlignment="1">
      <alignment horizontal="center"/>
    </xf>
    <xf numFmtId="0" fontId="5" fillId="0" borderId="18" xfId="0" applyFont="1" applyBorder="1" applyAlignment="1">
      <alignment/>
    </xf>
    <xf numFmtId="194" fontId="5" fillId="0" borderId="0" xfId="36" applyFont="1" applyFill="1" applyBorder="1" applyAlignment="1">
      <alignment/>
    </xf>
    <xf numFmtId="0" fontId="5" fillId="0" borderId="19" xfId="0" applyFont="1" applyBorder="1" applyAlignment="1">
      <alignment/>
    </xf>
    <xf numFmtId="194" fontId="4" fillId="0" borderId="20" xfId="36" applyFont="1" applyBorder="1" applyAlignment="1">
      <alignment/>
    </xf>
    <xf numFmtId="194" fontId="4" fillId="0" borderId="13" xfId="36" applyFont="1" applyBorder="1" applyAlignment="1">
      <alignment/>
    </xf>
    <xf numFmtId="194" fontId="4" fillId="0" borderId="21" xfId="36" applyFont="1" applyBorder="1" applyAlignment="1">
      <alignment/>
    </xf>
    <xf numFmtId="0" fontId="4" fillId="0" borderId="0" xfId="0" applyFont="1" applyAlignment="1">
      <alignment/>
    </xf>
    <xf numFmtId="0" fontId="5" fillId="0" borderId="22" xfId="0" applyFont="1" applyBorder="1" applyAlignment="1">
      <alignment/>
    </xf>
    <xf numFmtId="194" fontId="5" fillId="0" borderId="22" xfId="36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8" fillId="0" borderId="0" xfId="36" applyFont="1" applyAlignment="1">
      <alignment/>
    </xf>
    <xf numFmtId="194" fontId="11" fillId="0" borderId="0" xfId="36" applyFont="1" applyAlignment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194" fontId="10" fillId="0" borderId="14" xfId="36" applyFont="1" applyBorder="1" applyAlignment="1">
      <alignment horizontal="center"/>
    </xf>
    <xf numFmtId="194" fontId="10" fillId="0" borderId="20" xfId="36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/>
    </xf>
    <xf numFmtId="194" fontId="8" fillId="0" borderId="18" xfId="36" applyFont="1" applyBorder="1" applyAlignment="1">
      <alignment/>
    </xf>
    <xf numFmtId="0" fontId="10" fillId="0" borderId="17" xfId="0" applyFont="1" applyBorder="1" applyAlignment="1">
      <alignment/>
    </xf>
    <xf numFmtId="194" fontId="8" fillId="0" borderId="0" xfId="36" applyFont="1" applyBorder="1" applyAlignment="1">
      <alignment/>
    </xf>
    <xf numFmtId="0" fontId="10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194" fontId="10" fillId="0" borderId="24" xfId="36" applyFont="1" applyBorder="1" applyAlignment="1">
      <alignment/>
    </xf>
    <xf numFmtId="0" fontId="12" fillId="0" borderId="0" xfId="0" applyFont="1" applyAlignment="1">
      <alignment/>
    </xf>
    <xf numFmtId="194" fontId="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94" fontId="14" fillId="0" borderId="0" xfId="36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194" fontId="15" fillId="0" borderId="22" xfId="36" applyFont="1" applyBorder="1" applyAlignment="1">
      <alignment horizontal="center"/>
    </xf>
    <xf numFmtId="194" fontId="15" fillId="0" borderId="25" xfId="36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94" fontId="15" fillId="0" borderId="14" xfId="36" applyFont="1" applyBorder="1" applyAlignment="1">
      <alignment horizontal="center"/>
    </xf>
    <xf numFmtId="194" fontId="15" fillId="0" borderId="20" xfId="36" applyFont="1" applyBorder="1" applyAlignment="1">
      <alignment horizontal="center"/>
    </xf>
    <xf numFmtId="194" fontId="15" fillId="0" borderId="11" xfId="36" applyFont="1" applyBorder="1" applyAlignment="1">
      <alignment horizontal="center"/>
    </xf>
    <xf numFmtId="194" fontId="15" fillId="0" borderId="19" xfId="36" applyFont="1" applyBorder="1" applyAlignment="1">
      <alignment horizontal="center"/>
    </xf>
    <xf numFmtId="0" fontId="14" fillId="0" borderId="0" xfId="0" applyFont="1" applyBorder="1" applyAlignment="1">
      <alignment/>
    </xf>
    <xf numFmtId="194" fontId="14" fillId="0" borderId="18" xfId="36" applyFont="1" applyBorder="1" applyAlignment="1">
      <alignment horizontal="right"/>
    </xf>
    <xf numFmtId="194" fontId="14" fillId="0" borderId="16" xfId="36" applyFont="1" applyBorder="1" applyAlignment="1">
      <alignment/>
    </xf>
    <xf numFmtId="194" fontId="14" fillId="0" borderId="0" xfId="36" applyFont="1" applyBorder="1" applyAlignment="1">
      <alignment/>
    </xf>
    <xf numFmtId="194" fontId="15" fillId="0" borderId="26" xfId="36" applyFont="1" applyBorder="1" applyAlignment="1">
      <alignment/>
    </xf>
    <xf numFmtId="194" fontId="14" fillId="0" borderId="0" xfId="36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4" fontId="14" fillId="0" borderId="17" xfId="36" applyFont="1" applyBorder="1" applyAlignment="1">
      <alignment horizontal="right"/>
    </xf>
    <xf numFmtId="0" fontId="16" fillId="0" borderId="0" xfId="0" applyFont="1" applyAlignment="1">
      <alignment/>
    </xf>
    <xf numFmtId="194" fontId="16" fillId="0" borderId="0" xfId="36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94" fontId="17" fillId="0" borderId="12" xfId="36" applyFont="1" applyBorder="1" applyAlignment="1">
      <alignment/>
    </xf>
    <xf numFmtId="0" fontId="16" fillId="0" borderId="0" xfId="0" applyFont="1" applyBorder="1" applyAlignment="1">
      <alignment/>
    </xf>
    <xf numFmtId="194" fontId="16" fillId="0" borderId="0" xfId="36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194" fontId="5" fillId="0" borderId="24" xfId="36" applyFont="1" applyBorder="1" applyAlignment="1">
      <alignment/>
    </xf>
    <xf numFmtId="194" fontId="15" fillId="0" borderId="16" xfId="36" applyFont="1" applyBorder="1" applyAlignment="1">
      <alignment horizontal="center"/>
    </xf>
    <xf numFmtId="194" fontId="15" fillId="0" borderId="18" xfId="36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94" fontId="15" fillId="0" borderId="0" xfId="36" applyFont="1" applyBorder="1" applyAlignment="1">
      <alignment horizontal="center"/>
    </xf>
    <xf numFmtId="194" fontId="14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94" fontId="17" fillId="0" borderId="0" xfId="36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194" fontId="15" fillId="0" borderId="24" xfId="36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left" vertical="center"/>
    </xf>
    <xf numFmtId="194" fontId="15" fillId="0" borderId="27" xfId="36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194" fontId="14" fillId="0" borderId="27" xfId="0" applyNumberFormat="1" applyFont="1" applyBorder="1" applyAlignment="1">
      <alignment horizontal="center" vertical="center"/>
    </xf>
    <xf numFmtId="15" fontId="1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left" vertical="center"/>
    </xf>
    <xf numFmtId="243" fontId="14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/>
    </xf>
    <xf numFmtId="43" fontId="14" fillId="0" borderId="27" xfId="36" applyNumberFormat="1" applyFont="1" applyBorder="1" applyAlignment="1">
      <alignment/>
    </xf>
    <xf numFmtId="194" fontId="14" fillId="0" borderId="27" xfId="36" applyFont="1" applyBorder="1" applyAlignment="1">
      <alignment horizontal="right"/>
    </xf>
    <xf numFmtId="43" fontId="14" fillId="0" borderId="27" xfId="36" applyNumberFormat="1" applyFont="1" applyBorder="1" applyAlignment="1">
      <alignment horizontal="right"/>
    </xf>
    <xf numFmtId="194" fontId="14" fillId="0" borderId="27" xfId="36" applyFont="1" applyBorder="1" applyAlignment="1">
      <alignment/>
    </xf>
    <xf numFmtId="0" fontId="14" fillId="0" borderId="27" xfId="0" applyFont="1" applyBorder="1" applyAlignment="1">
      <alignment/>
    </xf>
    <xf numFmtId="194" fontId="10" fillId="0" borderId="16" xfId="36" applyFont="1" applyBorder="1" applyAlignment="1">
      <alignment horizontal="center"/>
    </xf>
    <xf numFmtId="194" fontId="8" fillId="0" borderId="18" xfId="36" applyFont="1" applyBorder="1" applyAlignment="1">
      <alignment horizontal="center" vertical="center"/>
    </xf>
    <xf numFmtId="194" fontId="10" fillId="0" borderId="18" xfId="36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94" fontId="8" fillId="0" borderId="18" xfId="36" applyFont="1" applyBorder="1" applyAlignment="1">
      <alignment horizontal="center"/>
    </xf>
    <xf numFmtId="194" fontId="14" fillId="0" borderId="27" xfId="36" applyFont="1" applyBorder="1" applyAlignment="1">
      <alignment horizontal="center" vertical="center"/>
    </xf>
    <xf numFmtId="194" fontId="14" fillId="0" borderId="27" xfId="0" applyNumberFormat="1" applyFont="1" applyBorder="1" applyAlignment="1">
      <alignment horizontal="center"/>
    </xf>
    <xf numFmtId="194" fontId="14" fillId="33" borderId="27" xfId="0" applyNumberFormat="1" applyFont="1" applyFill="1" applyBorder="1" applyAlignment="1">
      <alignment horizontal="center" vertical="center"/>
    </xf>
    <xf numFmtId="194" fontId="5" fillId="0" borderId="25" xfId="36" applyFont="1" applyBorder="1" applyAlignment="1">
      <alignment/>
    </xf>
    <xf numFmtId="15" fontId="15" fillId="0" borderId="0" xfId="0" applyNumberFormat="1" applyFont="1" applyBorder="1" applyAlignment="1">
      <alignment horizontal="center"/>
    </xf>
    <xf numFmtId="43" fontId="9" fillId="0" borderId="0" xfId="0" applyNumberFormat="1" applyFont="1" applyAlignment="1">
      <alignment/>
    </xf>
    <xf numFmtId="194" fontId="8" fillId="0" borderId="16" xfId="36" applyFont="1" applyBorder="1" applyAlignment="1">
      <alignment horizontal="center"/>
    </xf>
    <xf numFmtId="0" fontId="1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94" fontId="18" fillId="0" borderId="18" xfId="36" applyFont="1" applyBorder="1" applyAlignment="1">
      <alignment horizontal="right" vertical="center"/>
    </xf>
    <xf numFmtId="194" fontId="18" fillId="0" borderId="0" xfId="36" applyFont="1" applyBorder="1" applyAlignment="1">
      <alignment horizontal="right" vertical="center"/>
    </xf>
    <xf numFmtId="43" fontId="18" fillId="0" borderId="18" xfId="36" applyNumberFormat="1" applyFont="1" applyBorder="1" applyAlignment="1">
      <alignment horizontal="right" vertical="center"/>
    </xf>
    <xf numFmtId="43" fontId="18" fillId="0" borderId="0" xfId="36" applyNumberFormat="1" applyFont="1" applyBorder="1" applyAlignment="1">
      <alignment horizontal="right" vertical="center"/>
    </xf>
    <xf numFmtId="194" fontId="18" fillId="0" borderId="18" xfId="36" applyFont="1" applyBorder="1" applyAlignment="1">
      <alignment/>
    </xf>
    <xf numFmtId="194" fontId="18" fillId="0" borderId="18" xfId="36" applyFont="1" applyBorder="1" applyAlignment="1">
      <alignment vertical="center"/>
    </xf>
    <xf numFmtId="194" fontId="18" fillId="0" borderId="0" xfId="36" applyFont="1" applyBorder="1" applyAlignment="1">
      <alignment vertical="center"/>
    </xf>
    <xf numFmtId="242" fontId="18" fillId="0" borderId="18" xfId="36" applyNumberFormat="1" applyFont="1" applyBorder="1" applyAlignment="1">
      <alignment vertical="center"/>
    </xf>
    <xf numFmtId="43" fontId="18" fillId="0" borderId="0" xfId="36" applyNumberFormat="1" applyFont="1" applyBorder="1" applyAlignment="1">
      <alignment vertical="center"/>
    </xf>
    <xf numFmtId="43" fontId="18" fillId="0" borderId="18" xfId="36" applyNumberFormat="1" applyFont="1" applyBorder="1" applyAlignment="1">
      <alignment vertical="center"/>
    </xf>
    <xf numFmtId="194" fontId="18" fillId="0" borderId="19" xfId="36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25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194" fontId="19" fillId="0" borderId="24" xfId="36" applyFont="1" applyBorder="1" applyAlignment="1">
      <alignment vertical="center"/>
    </xf>
    <xf numFmtId="194" fontId="19" fillId="0" borderId="29" xfId="36" applyFont="1" applyBorder="1" applyAlignment="1">
      <alignment vertical="center"/>
    </xf>
    <xf numFmtId="0" fontId="19" fillId="0" borderId="0" xfId="0" applyFont="1" applyAlignment="1">
      <alignment/>
    </xf>
    <xf numFmtId="194" fontId="19" fillId="0" borderId="0" xfId="0" applyNumberFormat="1" applyFont="1" applyAlignment="1">
      <alignment/>
    </xf>
    <xf numFmtId="0" fontId="18" fillId="0" borderId="30" xfId="0" applyFont="1" applyBorder="1" applyAlignment="1">
      <alignment vertical="center"/>
    </xf>
    <xf numFmtId="43" fontId="18" fillId="0" borderId="0" xfId="0" applyNumberFormat="1" applyFont="1" applyAlignment="1">
      <alignment/>
    </xf>
    <xf numFmtId="43" fontId="19" fillId="0" borderId="24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3" fontId="19" fillId="0" borderId="0" xfId="0" applyNumberFormat="1" applyFont="1" applyBorder="1" applyAlignment="1">
      <alignment vertical="center"/>
    </xf>
    <xf numFmtId="194" fontId="19" fillId="0" borderId="31" xfId="36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4" fontId="5" fillId="0" borderId="0" xfId="36" applyNumberFormat="1" applyFont="1" applyAlignment="1">
      <alignment/>
    </xf>
    <xf numFmtId="4" fontId="5" fillId="0" borderId="0" xfId="0" applyNumberFormat="1" applyFont="1" applyAlignment="1">
      <alignment/>
    </xf>
    <xf numFmtId="194" fontId="18" fillId="0" borderId="16" xfId="36" applyFont="1" applyBorder="1" applyAlignment="1">
      <alignment vertical="center"/>
    </xf>
    <xf numFmtId="194" fontId="18" fillId="0" borderId="17" xfId="36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194" fontId="10" fillId="0" borderId="21" xfId="36" applyFont="1" applyBorder="1" applyAlignment="1">
      <alignment horizontal="center"/>
    </xf>
    <xf numFmtId="194" fontId="10" fillId="0" borderId="32" xfId="36" applyFont="1" applyBorder="1" applyAlignment="1">
      <alignment horizontal="center"/>
    </xf>
    <xf numFmtId="194" fontId="10" fillId="0" borderId="25" xfId="36" applyFont="1" applyBorder="1" applyAlignment="1">
      <alignment horizontal="center" vertical="center"/>
    </xf>
    <xf numFmtId="194" fontId="8" fillId="0" borderId="19" xfId="36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194" fontId="15" fillId="0" borderId="21" xfId="36" applyFont="1" applyBorder="1" applyAlignment="1">
      <alignment horizontal="center"/>
    </xf>
    <xf numFmtId="194" fontId="15" fillId="0" borderId="32" xfId="36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94" fontId="15" fillId="0" borderId="25" xfId="36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33</xdr:row>
      <xdr:rowOff>0</xdr:rowOff>
    </xdr:from>
    <xdr:to>
      <xdr:col>0</xdr:col>
      <xdr:colOff>400050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" y="1005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ประเภทประจำ</a:t>
          </a:r>
        </a:p>
      </xdr:txBody>
    </xdr:sp>
    <xdr:clientData/>
  </xdr:twoCellAnchor>
  <xdr:twoCellAnchor>
    <xdr:from>
      <xdr:col>0</xdr:col>
      <xdr:colOff>400050</xdr:colOff>
      <xdr:row>33</xdr:row>
      <xdr:rowOff>0</xdr:rowOff>
    </xdr:from>
    <xdr:to>
      <xdr:col>0</xdr:col>
      <xdr:colOff>400050</xdr:colOff>
      <xdr:row>33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" y="1005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ประเภทออมทรัพย์</a:t>
          </a:r>
        </a:p>
      </xdr:txBody>
    </xdr:sp>
    <xdr:clientData/>
  </xdr:twoCellAnchor>
  <xdr:twoCellAnchor>
    <xdr:from>
      <xdr:col>0</xdr:col>
      <xdr:colOff>400050</xdr:colOff>
      <xdr:row>33</xdr:row>
      <xdr:rowOff>0</xdr:rowOff>
    </xdr:from>
    <xdr:to>
      <xdr:col>0</xdr:col>
      <xdr:colOff>400050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0050" y="1005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ประเภทออมทรัพย์</a:t>
          </a:r>
        </a:p>
      </xdr:txBody>
    </xdr:sp>
    <xdr:clientData/>
  </xdr:twoCellAnchor>
  <xdr:twoCellAnchor>
    <xdr:from>
      <xdr:col>0</xdr:col>
      <xdr:colOff>0</xdr:colOff>
      <xdr:row>26</xdr:row>
      <xdr:rowOff>38100</xdr:rowOff>
    </xdr:from>
    <xdr:to>
      <xdr:col>1</xdr:col>
      <xdr:colOff>1371600</xdr:colOff>
      <xdr:row>28</xdr:row>
      <xdr:rowOff>209550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8039100"/>
          <a:ext cx="17716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หัวหน้ากองคลัง</a:t>
          </a:r>
        </a:p>
      </xdr:txBody>
    </xdr:sp>
    <xdr:clientData/>
  </xdr:twoCellAnchor>
  <xdr:twoCellAnchor>
    <xdr:from>
      <xdr:col>2</xdr:col>
      <xdr:colOff>152400</xdr:colOff>
      <xdr:row>26</xdr:row>
      <xdr:rowOff>38100</xdr:rowOff>
    </xdr:from>
    <xdr:to>
      <xdr:col>3</xdr:col>
      <xdr:colOff>1009650</xdr:colOff>
      <xdr:row>28</xdr:row>
      <xdr:rowOff>219075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724275" y="8039100"/>
          <a:ext cx="2085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นายกเทศมนตรีตำบลปากน้ำท่าเรือ</a:t>
          </a:r>
        </a:p>
      </xdr:txBody>
    </xdr:sp>
    <xdr:clientData/>
  </xdr:twoCellAnchor>
  <xdr:twoCellAnchor>
    <xdr:from>
      <xdr:col>1</xdr:col>
      <xdr:colOff>1304925</xdr:colOff>
      <xdr:row>26</xdr:row>
      <xdr:rowOff>38100</xdr:rowOff>
    </xdr:from>
    <xdr:to>
      <xdr:col>2</xdr:col>
      <xdr:colOff>19050</xdr:colOff>
      <xdr:row>28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704975" y="8039100"/>
          <a:ext cx="18859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ปลัดเทศบาลตำบลปากน้ำท่าเรือ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28</xdr:row>
      <xdr:rowOff>0</xdr:rowOff>
    </xdr:from>
    <xdr:to>
      <xdr:col>0</xdr:col>
      <xdr:colOff>171450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8448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ประเภทประจำ</a:t>
          </a:r>
        </a:p>
      </xdr:txBody>
    </xdr:sp>
    <xdr:clientData/>
  </xdr:twoCellAnchor>
  <xdr:twoCellAnchor>
    <xdr:from>
      <xdr:col>0</xdr:col>
      <xdr:colOff>171450</xdr:colOff>
      <xdr:row>28</xdr:row>
      <xdr:rowOff>0</xdr:rowOff>
    </xdr:from>
    <xdr:to>
      <xdr:col>0</xdr:col>
      <xdr:colOff>171450</xdr:colOff>
      <xdr:row>28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8448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ประเภทออมทรัพย์</a:t>
          </a:r>
        </a:p>
      </xdr:txBody>
    </xdr:sp>
    <xdr:clientData/>
  </xdr:twoCellAnchor>
  <xdr:twoCellAnchor>
    <xdr:from>
      <xdr:col>0</xdr:col>
      <xdr:colOff>171450</xdr:colOff>
      <xdr:row>28</xdr:row>
      <xdr:rowOff>0</xdr:rowOff>
    </xdr:from>
    <xdr:to>
      <xdr:col>0</xdr:col>
      <xdr:colOff>171450</xdr:colOff>
      <xdr:row>28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1450" y="8448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ประเภทออมทรัพย์</a:t>
          </a:r>
        </a:p>
      </xdr:txBody>
    </xdr:sp>
    <xdr:clientData/>
  </xdr:twoCellAnchor>
  <xdr:twoCellAnchor>
    <xdr:from>
      <xdr:col>0</xdr:col>
      <xdr:colOff>38100</xdr:colOff>
      <xdr:row>23</xdr:row>
      <xdr:rowOff>57150</xdr:rowOff>
    </xdr:from>
    <xdr:to>
      <xdr:col>1</xdr:col>
      <xdr:colOff>1628775</xdr:colOff>
      <xdr:row>25</xdr:row>
      <xdr:rowOff>228600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100" y="7058025"/>
          <a:ext cx="17621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หัวหน้ากองคลัง</a:t>
          </a:r>
        </a:p>
      </xdr:txBody>
    </xdr:sp>
    <xdr:clientData/>
  </xdr:twoCellAnchor>
  <xdr:twoCellAnchor>
    <xdr:from>
      <xdr:col>3</xdr:col>
      <xdr:colOff>895350</xdr:colOff>
      <xdr:row>23</xdr:row>
      <xdr:rowOff>47625</xdr:rowOff>
    </xdr:from>
    <xdr:to>
      <xdr:col>5</xdr:col>
      <xdr:colOff>0</xdr:colOff>
      <xdr:row>25</xdr:row>
      <xdr:rowOff>228600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67150" y="7048500"/>
          <a:ext cx="2466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นายกเทศมนตรีตำบลปากน้ำท่าเรือ</a:t>
          </a:r>
        </a:p>
      </xdr:txBody>
    </xdr:sp>
    <xdr:clientData/>
  </xdr:twoCellAnchor>
  <xdr:twoCellAnchor>
    <xdr:from>
      <xdr:col>1</xdr:col>
      <xdr:colOff>1666875</xdr:colOff>
      <xdr:row>23</xdr:row>
      <xdr:rowOff>47625</xdr:rowOff>
    </xdr:from>
    <xdr:to>
      <xdr:col>3</xdr:col>
      <xdr:colOff>1028700</xdr:colOff>
      <xdr:row>25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38325" y="7048500"/>
          <a:ext cx="21621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ปลัดเทศบาลตำบลปากน้ำท่าเรือ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หัวหน้าฝ่ายคลัง</a:t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" y="0"/>
          <a:ext cx="1857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ปลัดเทศบาลตำบลท่านา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76775" y="0"/>
          <a:ext cx="194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นายกเทศมนตรีตำบลท่านา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5725" y="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ผู้อำนวยการกองคลัง</a:t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847725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0525" y="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ปลัดเทศบาลเมืองระนอง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942975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676775" y="0"/>
          <a:ext cx="191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DilleniaUPC"/>
              <a:ea typeface="DilleniaUPC"/>
              <a:cs typeface="DilleniaUPC"/>
            </a:rPr>
            <a:t>นายกเทศมนตรีเมืองระนอง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130" zoomScaleSheetLayoutView="130" zoomScalePageLayoutView="0" workbookViewId="0" topLeftCell="A1">
      <selection activeCell="K26" sqref="K26"/>
    </sheetView>
  </sheetViews>
  <sheetFormatPr defaultColWidth="9" defaultRowHeight="21"/>
  <cols>
    <col min="1" max="1" width="7" style="2" customWidth="1"/>
    <col min="2" max="2" width="55.5" style="2" customWidth="1"/>
    <col min="3" max="3" width="21.5" style="2" customWidth="1"/>
    <col min="4" max="4" width="23.66015625" style="2" customWidth="1"/>
    <col min="5" max="16384" width="9" style="2" customWidth="1"/>
  </cols>
  <sheetData>
    <row r="1" spans="1:4" ht="24">
      <c r="A1" s="169" t="s">
        <v>115</v>
      </c>
      <c r="B1" s="169"/>
      <c r="C1" s="169"/>
      <c r="D1" s="169"/>
    </row>
    <row r="2" spans="1:4" ht="24">
      <c r="A2" s="169" t="s">
        <v>8</v>
      </c>
      <c r="B2" s="169"/>
      <c r="C2" s="169"/>
      <c r="D2" s="169"/>
    </row>
    <row r="3" spans="1:4" ht="24">
      <c r="A3" s="169" t="s">
        <v>165</v>
      </c>
      <c r="B3" s="169"/>
      <c r="C3" s="169"/>
      <c r="D3" s="169"/>
    </row>
    <row r="4" ht="24">
      <c r="D4" s="3"/>
    </row>
    <row r="5" spans="1:4" ht="24">
      <c r="A5" s="168" t="s">
        <v>9</v>
      </c>
      <c r="B5" s="168"/>
      <c r="C5" s="168"/>
      <c r="D5" s="168"/>
    </row>
    <row r="6" spans="1:4" ht="24.75" thickBot="1">
      <c r="A6" s="2" t="s">
        <v>22</v>
      </c>
      <c r="D6" s="4">
        <v>34064583.5</v>
      </c>
    </row>
    <row r="7" spans="1:4" ht="24.75" thickTop="1">
      <c r="A7" s="2" t="s">
        <v>92</v>
      </c>
      <c r="D7" s="5">
        <v>18138593.82</v>
      </c>
    </row>
    <row r="8" spans="1:4" ht="24">
      <c r="A8" s="2" t="s">
        <v>11</v>
      </c>
      <c r="D8" s="5">
        <v>0</v>
      </c>
    </row>
    <row r="9" spans="1:4" ht="24">
      <c r="A9" s="2" t="s">
        <v>68</v>
      </c>
      <c r="B9" s="2" t="s">
        <v>69</v>
      </c>
      <c r="C9" s="5">
        <v>14447</v>
      </c>
      <c r="D9" s="5"/>
    </row>
    <row r="10" spans="2:4" ht="24">
      <c r="B10" s="2" t="s">
        <v>70</v>
      </c>
      <c r="C10" s="5">
        <v>1129.55</v>
      </c>
      <c r="D10" s="5"/>
    </row>
    <row r="11" spans="2:4" ht="24">
      <c r="B11" s="2" t="s">
        <v>71</v>
      </c>
      <c r="C11" s="6">
        <v>200</v>
      </c>
      <c r="D11" s="5">
        <f>SUM(C9:C11)</f>
        <v>15776.55</v>
      </c>
    </row>
    <row r="12" spans="1:4" ht="24">
      <c r="A12" s="2" t="s">
        <v>163</v>
      </c>
      <c r="D12" s="5">
        <v>10800</v>
      </c>
    </row>
    <row r="13" spans="1:4" ht="24">
      <c r="A13" s="2" t="s">
        <v>44</v>
      </c>
      <c r="D13" s="5">
        <v>0</v>
      </c>
    </row>
    <row r="14" ht="24.75" thickBot="1">
      <c r="D14" s="7">
        <f>SUM(D7:D13)</f>
        <v>18165170.37</v>
      </c>
    </row>
    <row r="15" ht="24.75" thickTop="1">
      <c r="D15" s="8"/>
    </row>
    <row r="16" spans="1:4" ht="24">
      <c r="A16" s="168" t="s">
        <v>10</v>
      </c>
      <c r="B16" s="168"/>
      <c r="C16" s="168"/>
      <c r="D16" s="168"/>
    </row>
    <row r="17" spans="1:4" ht="24.75" thickBot="1">
      <c r="A17" s="2" t="s">
        <v>61</v>
      </c>
      <c r="D17" s="4">
        <f>D6</f>
        <v>34064583.5</v>
      </c>
    </row>
    <row r="18" spans="1:4" ht="24.75" thickTop="1">
      <c r="A18" s="2" t="s">
        <v>166</v>
      </c>
      <c r="D18" s="5">
        <v>293353.91</v>
      </c>
    </row>
    <row r="19" spans="1:4" ht="24">
      <c r="A19" s="2" t="s">
        <v>164</v>
      </c>
      <c r="D19" s="5">
        <v>500000</v>
      </c>
    </row>
    <row r="20" spans="1:4" ht="24">
      <c r="A20" s="2" t="s">
        <v>167</v>
      </c>
      <c r="D20" s="5">
        <f>1471754.62+2274088</f>
        <v>3745842.62</v>
      </c>
    </row>
    <row r="21" spans="1:4" ht="24">
      <c r="A21" s="2" t="s">
        <v>62</v>
      </c>
      <c r="D21" s="5">
        <v>4446082.33</v>
      </c>
    </row>
    <row r="22" spans="1:4" ht="24">
      <c r="A22" s="2" t="s">
        <v>168</v>
      </c>
      <c r="D22" s="5">
        <v>9179891.51</v>
      </c>
    </row>
    <row r="23" ht="24.75" thickBot="1">
      <c r="D23" s="7">
        <f>SUM(D18:D22)</f>
        <v>18165170.369999997</v>
      </c>
    </row>
    <row r="24" spans="1:4" ht="24.75" thickTop="1">
      <c r="A24" s="9"/>
      <c r="B24" s="9"/>
      <c r="C24" s="9"/>
      <c r="D24" s="10"/>
    </row>
    <row r="25" spans="1:4" ht="24">
      <c r="A25" s="9"/>
      <c r="B25" s="9"/>
      <c r="C25" s="9"/>
      <c r="D25" s="117"/>
    </row>
    <row r="26" spans="1:4" ht="24">
      <c r="A26" s="9"/>
      <c r="B26" s="9"/>
      <c r="C26" s="9"/>
      <c r="D26" s="10"/>
    </row>
    <row r="27" spans="1:3" ht="24">
      <c r="A27" s="11"/>
      <c r="B27" s="12"/>
      <c r="C27" s="12"/>
    </row>
    <row r="28" spans="1:3" ht="24">
      <c r="A28" s="11"/>
      <c r="B28" s="12"/>
      <c r="C28" s="12"/>
    </row>
    <row r="29" spans="1:3" ht="24">
      <c r="A29" s="11"/>
      <c r="B29" s="12"/>
      <c r="C29" s="12"/>
    </row>
    <row r="30" spans="1:3" ht="24">
      <c r="A30" s="11"/>
      <c r="B30" s="12"/>
      <c r="C30" s="12"/>
    </row>
    <row r="31" spans="1:3" ht="24">
      <c r="A31" s="11"/>
      <c r="B31" s="12"/>
      <c r="C31" s="12"/>
    </row>
  </sheetData>
  <sheetProtection/>
  <mergeCells count="5">
    <mergeCell ref="A16:D16"/>
    <mergeCell ref="A5:D5"/>
    <mergeCell ref="A1:D1"/>
    <mergeCell ref="A2:D2"/>
    <mergeCell ref="A3:D3"/>
  </mergeCells>
  <printOptions/>
  <pageMargins left="0.92" right="0.21" top="0.7874015748031497" bottom="0.8661417322834646" header="0.5118110236220472" footer="0.5118110236220472"/>
  <pageSetup horizontalDpi="600" verticalDpi="600" orientation="portrait" paperSize="9" r:id="rId2"/>
  <ignoredErrors>
    <ignoredError sqref="D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130" zoomScaleSheetLayoutView="130" zoomScalePageLayoutView="0" workbookViewId="0" topLeftCell="A1">
      <selection activeCell="A2" sqref="A2:E2"/>
    </sheetView>
  </sheetViews>
  <sheetFormatPr defaultColWidth="9" defaultRowHeight="21"/>
  <cols>
    <col min="1" max="1" width="3" style="2" customWidth="1"/>
    <col min="2" max="2" width="30.83203125" style="2" customWidth="1"/>
    <col min="3" max="3" width="18.16015625" style="2" customWidth="1"/>
    <col min="4" max="4" width="24.5" style="2" customWidth="1"/>
    <col min="5" max="5" width="34.33203125" style="2" customWidth="1"/>
    <col min="6" max="6" width="18.66015625" style="2" customWidth="1"/>
    <col min="7" max="7" width="20.33203125" style="2" customWidth="1"/>
    <col min="8" max="8" width="18.5" style="2" customWidth="1"/>
    <col min="9" max="9" width="17.83203125" style="2" customWidth="1"/>
    <col min="10" max="16384" width="9" style="2" customWidth="1"/>
  </cols>
  <sheetData>
    <row r="1" ht="24">
      <c r="E1" s="13" t="s">
        <v>45</v>
      </c>
    </row>
    <row r="2" spans="1:5" ht="24">
      <c r="A2" s="169" t="s">
        <v>115</v>
      </c>
      <c r="B2" s="169"/>
      <c r="C2" s="169"/>
      <c r="D2" s="169"/>
      <c r="E2" s="169"/>
    </row>
    <row r="3" spans="1:5" ht="24">
      <c r="A3" s="169" t="s">
        <v>46</v>
      </c>
      <c r="B3" s="169"/>
      <c r="C3" s="169"/>
      <c r="D3" s="169"/>
      <c r="E3" s="169"/>
    </row>
    <row r="4" spans="1:5" ht="24">
      <c r="A4" s="169" t="s">
        <v>114</v>
      </c>
      <c r="B4" s="169"/>
      <c r="C4" s="169"/>
      <c r="D4" s="169"/>
      <c r="E4" s="169"/>
    </row>
    <row r="5" spans="1:5" ht="24">
      <c r="A5" s="1"/>
      <c r="B5" s="1"/>
      <c r="C5" s="1"/>
      <c r="D5" s="1"/>
      <c r="E5" s="1"/>
    </row>
    <row r="6" spans="1:5" ht="24">
      <c r="A6" s="177" t="s">
        <v>47</v>
      </c>
      <c r="B6" s="178"/>
      <c r="C6" s="174" t="s">
        <v>48</v>
      </c>
      <c r="D6" s="176" t="s">
        <v>74</v>
      </c>
      <c r="E6" s="176"/>
    </row>
    <row r="7" spans="1:5" ht="24">
      <c r="A7" s="179"/>
      <c r="B7" s="180"/>
      <c r="C7" s="175"/>
      <c r="D7" s="15" t="s">
        <v>75</v>
      </c>
      <c r="E7" s="16" t="s">
        <v>2</v>
      </c>
    </row>
    <row r="8" spans="1:5" ht="24">
      <c r="A8" s="17" t="s">
        <v>49</v>
      </c>
      <c r="B8" s="17"/>
      <c r="C8" s="115">
        <v>21971966</v>
      </c>
      <c r="D8" s="14" t="s">
        <v>72</v>
      </c>
      <c r="E8" s="18">
        <v>31369583.5</v>
      </c>
    </row>
    <row r="9" spans="1:5" ht="24">
      <c r="A9" s="14"/>
      <c r="B9" s="19"/>
      <c r="C9" s="20"/>
      <c r="D9" s="14" t="s">
        <v>154</v>
      </c>
      <c r="E9" s="18">
        <v>1089000</v>
      </c>
    </row>
    <row r="10" spans="1:5" ht="24">
      <c r="A10" s="14"/>
      <c r="B10" s="19"/>
      <c r="C10" s="20"/>
      <c r="D10" s="14" t="s">
        <v>155</v>
      </c>
      <c r="E10" s="18">
        <v>1606000</v>
      </c>
    </row>
    <row r="11" spans="1:4" ht="24">
      <c r="A11" s="170" t="s">
        <v>50</v>
      </c>
      <c r="B11" s="171"/>
      <c r="C11" s="22"/>
      <c r="D11" s="23"/>
    </row>
    <row r="12" spans="1:5" ht="24">
      <c r="A12" s="14"/>
      <c r="B12" s="19" t="s">
        <v>149</v>
      </c>
      <c r="C12" s="18">
        <v>1028007.5</v>
      </c>
      <c r="D12" s="23"/>
      <c r="E12" s="24"/>
    </row>
    <row r="13" spans="1:5" ht="24">
      <c r="A13" s="14"/>
      <c r="B13" s="19" t="s">
        <v>156</v>
      </c>
      <c r="C13" s="18">
        <v>76480</v>
      </c>
      <c r="D13" s="23"/>
      <c r="E13" s="8"/>
    </row>
    <row r="14" spans="1:5" ht="24">
      <c r="A14" s="14"/>
      <c r="B14" s="19" t="s">
        <v>157</v>
      </c>
      <c r="C14" s="5">
        <v>9939500</v>
      </c>
      <c r="D14" s="23"/>
      <c r="E14" s="8"/>
    </row>
    <row r="15" spans="1:5" ht="24">
      <c r="A15" s="14"/>
      <c r="B15" s="19" t="s">
        <v>158</v>
      </c>
      <c r="C15" s="5">
        <v>50500</v>
      </c>
      <c r="D15" s="23"/>
      <c r="E15" s="8"/>
    </row>
    <row r="16" spans="1:5" ht="24">
      <c r="A16" s="14"/>
      <c r="B16" s="19" t="s">
        <v>159</v>
      </c>
      <c r="C16" s="5">
        <v>83420</v>
      </c>
      <c r="D16" s="23"/>
      <c r="E16" s="8"/>
    </row>
    <row r="17" spans="1:5" ht="24">
      <c r="A17" s="14"/>
      <c r="B17" s="19" t="s">
        <v>160</v>
      </c>
      <c r="C17" s="5">
        <v>124800</v>
      </c>
      <c r="D17" s="23"/>
      <c r="E17" s="8"/>
    </row>
    <row r="18" spans="1:5" ht="24">
      <c r="A18" s="14"/>
      <c r="B18" s="19" t="s">
        <v>161</v>
      </c>
      <c r="C18" s="5">
        <v>773910</v>
      </c>
      <c r="D18" s="23"/>
      <c r="E18" s="8"/>
    </row>
    <row r="19" spans="1:5" ht="24">
      <c r="A19" s="14"/>
      <c r="B19" s="19" t="s">
        <v>162</v>
      </c>
      <c r="C19" s="5">
        <v>16000</v>
      </c>
      <c r="D19" s="25"/>
      <c r="E19" s="8"/>
    </row>
    <row r="20" spans="1:5" s="29" customFormat="1" ht="23.25">
      <c r="A20" s="172" t="s">
        <v>1</v>
      </c>
      <c r="B20" s="173"/>
      <c r="C20" s="26">
        <f>SUM(C8:C19)</f>
        <v>34064583.5</v>
      </c>
      <c r="D20" s="27"/>
      <c r="E20" s="28">
        <f>SUM(E8:E14)</f>
        <v>34064583.5</v>
      </c>
    </row>
    <row r="21" spans="2:5" ht="24">
      <c r="B21" s="30"/>
      <c r="C21" s="31"/>
      <c r="D21" s="31"/>
      <c r="E21" s="31"/>
    </row>
    <row r="22" spans="1:5" ht="24">
      <c r="A22" s="21"/>
      <c r="B22" s="21"/>
      <c r="C22" s="14"/>
      <c r="D22" s="14"/>
      <c r="E22" s="12"/>
    </row>
    <row r="23" spans="1:5" ht="24">
      <c r="A23" s="11"/>
      <c r="B23" s="11"/>
      <c r="E23" s="12"/>
    </row>
    <row r="24" spans="1:5" ht="24">
      <c r="A24" s="11"/>
      <c r="B24" s="11"/>
      <c r="E24" s="12"/>
    </row>
    <row r="25" spans="1:5" ht="24">
      <c r="A25" s="11"/>
      <c r="B25" s="11"/>
      <c r="E25" s="12"/>
    </row>
    <row r="26" spans="1:5" ht="24">
      <c r="A26" s="11"/>
      <c r="B26" s="11"/>
      <c r="E26" s="12"/>
    </row>
  </sheetData>
  <sheetProtection/>
  <mergeCells count="8">
    <mergeCell ref="A11:B11"/>
    <mergeCell ref="A20:B20"/>
    <mergeCell ref="A2:E2"/>
    <mergeCell ref="A3:E3"/>
    <mergeCell ref="A4:E4"/>
    <mergeCell ref="C6:C7"/>
    <mergeCell ref="D6:E6"/>
    <mergeCell ref="A6:B7"/>
  </mergeCells>
  <printOptions/>
  <pageMargins left="0.82" right="0.16" top="0.64" bottom="0.8661417322834646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130" zoomScaleSheetLayoutView="130" zoomScalePageLayoutView="0" workbookViewId="0" topLeftCell="A1">
      <selection activeCell="H9" sqref="H9"/>
    </sheetView>
  </sheetViews>
  <sheetFormatPr defaultColWidth="9" defaultRowHeight="21"/>
  <cols>
    <col min="1" max="1" width="6.83203125" style="2" customWidth="1"/>
    <col min="2" max="2" width="18.83203125" style="2" customWidth="1"/>
    <col min="3" max="3" width="55.16015625" style="2" customWidth="1"/>
    <col min="4" max="4" width="18" style="2" customWidth="1"/>
    <col min="5" max="5" width="19" style="2" customWidth="1"/>
    <col min="6" max="6" width="16.66015625" style="2" customWidth="1"/>
    <col min="7" max="16384" width="9" style="2" customWidth="1"/>
  </cols>
  <sheetData>
    <row r="1" spans="1:3" ht="24">
      <c r="A1" s="29" t="s">
        <v>63</v>
      </c>
      <c r="B1" s="29"/>
      <c r="C1" s="29"/>
    </row>
    <row r="2" spans="1:3" ht="24">
      <c r="A2" s="29" t="s">
        <v>93</v>
      </c>
      <c r="B2" s="29"/>
      <c r="C2" s="29"/>
    </row>
    <row r="3" spans="2:4" ht="24">
      <c r="B3" s="2" t="s">
        <v>94</v>
      </c>
      <c r="C3" s="29"/>
      <c r="D3" s="5">
        <v>6039.59</v>
      </c>
    </row>
    <row r="4" ht="24">
      <c r="B4" s="2" t="s">
        <v>73</v>
      </c>
    </row>
    <row r="5" spans="2:4" ht="24">
      <c r="B5" s="2" t="s">
        <v>95</v>
      </c>
      <c r="C5" s="2" t="s">
        <v>51</v>
      </c>
      <c r="D5" s="5">
        <f>5100043.7+510906.9+2425.13</f>
        <v>5613375.73</v>
      </c>
    </row>
    <row r="6" spans="2:4" ht="24">
      <c r="B6" s="120" t="s">
        <v>195</v>
      </c>
      <c r="C6" s="2" t="s">
        <v>196</v>
      </c>
      <c r="D6" s="5">
        <v>4637513.19</v>
      </c>
    </row>
    <row r="7" spans="3:4" ht="24">
      <c r="C7" s="2" t="s">
        <v>197</v>
      </c>
      <c r="D7" s="5">
        <v>2609866.48</v>
      </c>
    </row>
    <row r="8" spans="3:4" ht="24">
      <c r="C8" s="2" t="s">
        <v>52</v>
      </c>
      <c r="D8" s="5">
        <v>5271798.83</v>
      </c>
    </row>
    <row r="9" spans="1:4" ht="24.75" thickBot="1">
      <c r="A9" s="1"/>
      <c r="B9" s="1"/>
      <c r="C9" s="1"/>
      <c r="D9" s="32">
        <f>SUM(D3:D8)</f>
        <v>18138593.82</v>
      </c>
    </row>
    <row r="10" ht="24.75" thickTop="1">
      <c r="D10" s="12"/>
    </row>
    <row r="11" spans="1:3" ht="24">
      <c r="A11" s="29" t="s">
        <v>198</v>
      </c>
      <c r="B11" s="29"/>
      <c r="C11" s="29"/>
    </row>
    <row r="12" spans="1:4" ht="24">
      <c r="A12" s="2" t="s">
        <v>96</v>
      </c>
      <c r="B12" s="2" t="s">
        <v>100</v>
      </c>
      <c r="D12" s="5">
        <v>0</v>
      </c>
    </row>
    <row r="13" spans="1:4" ht="24">
      <c r="A13" s="2" t="s">
        <v>97</v>
      </c>
      <c r="B13" s="2" t="s">
        <v>98</v>
      </c>
      <c r="D13" s="164">
        <v>249436</v>
      </c>
    </row>
    <row r="14" spans="1:4" ht="24">
      <c r="A14" s="2" t="s">
        <v>97</v>
      </c>
      <c r="B14" s="2" t="s">
        <v>99</v>
      </c>
      <c r="D14" s="164">
        <v>2227.83</v>
      </c>
    </row>
    <row r="15" spans="2:4" ht="24">
      <c r="B15" s="2" t="s">
        <v>169</v>
      </c>
      <c r="D15" s="164">
        <v>52.46</v>
      </c>
    </row>
    <row r="16" spans="2:4" ht="24">
      <c r="B16" s="2" t="s">
        <v>171</v>
      </c>
      <c r="D16" s="164">
        <v>7472.46</v>
      </c>
    </row>
    <row r="17" spans="2:4" ht="24">
      <c r="B17" s="2" t="s">
        <v>170</v>
      </c>
      <c r="D17" s="165">
        <v>11665.16</v>
      </c>
    </row>
    <row r="18" spans="1:4" ht="24">
      <c r="A18" s="2" t="s">
        <v>97</v>
      </c>
      <c r="B18" s="2" t="s">
        <v>172</v>
      </c>
      <c r="D18" s="164">
        <v>20000</v>
      </c>
    </row>
    <row r="19" spans="2:4" ht="24">
      <c r="B19" s="2" t="s">
        <v>173</v>
      </c>
      <c r="D19" s="164">
        <v>2500</v>
      </c>
    </row>
    <row r="20" spans="1:4" ht="24.75" thickBot="1">
      <c r="A20" s="1"/>
      <c r="B20" s="1"/>
      <c r="C20" s="1"/>
      <c r="D20" s="32">
        <f>SUM(D12:D19)</f>
        <v>293353.91</v>
      </c>
    </row>
    <row r="21" ht="24.75" thickTop="1">
      <c r="D21" s="12"/>
    </row>
  </sheetData>
  <sheetProtection/>
  <printOptions/>
  <pageMargins left="1.07" right="0.28" top="0.73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30" zoomScaleSheetLayoutView="130" zoomScalePageLayoutView="0" workbookViewId="0" topLeftCell="A1">
      <selection activeCell="L11" sqref="K11:L11"/>
    </sheetView>
  </sheetViews>
  <sheetFormatPr defaultColWidth="9.33203125" defaultRowHeight="21"/>
  <cols>
    <col min="1" max="1" width="36.66015625" style="0" customWidth="1"/>
    <col min="2" max="2" width="17.66015625" style="0" customWidth="1"/>
    <col min="3" max="3" width="20.5" style="0" customWidth="1"/>
    <col min="4" max="4" width="13" style="0" customWidth="1"/>
    <col min="5" max="5" width="14.83203125" style="0" customWidth="1"/>
    <col min="6" max="6" width="13.83203125" style="0" customWidth="1"/>
  </cols>
  <sheetData>
    <row r="1" spans="1:6" ht="21.75">
      <c r="A1" s="9"/>
      <c r="B1" s="33"/>
      <c r="C1" s="33"/>
      <c r="D1" s="33"/>
      <c r="E1" s="34"/>
      <c r="F1" s="35" t="s">
        <v>175</v>
      </c>
    </row>
    <row r="2" spans="1:6" ht="21">
      <c r="A2" s="181" t="s">
        <v>115</v>
      </c>
      <c r="B2" s="181"/>
      <c r="C2" s="181"/>
      <c r="D2" s="181"/>
      <c r="E2" s="181"/>
      <c r="F2" s="181"/>
    </row>
    <row r="3" spans="1:6" ht="21">
      <c r="A3" s="181" t="s">
        <v>176</v>
      </c>
      <c r="B3" s="181"/>
      <c r="C3" s="181"/>
      <c r="D3" s="181"/>
      <c r="E3" s="181"/>
      <c r="F3" s="181"/>
    </row>
    <row r="4" spans="1:6" ht="21">
      <c r="A4" s="182" t="s">
        <v>113</v>
      </c>
      <c r="B4" s="182"/>
      <c r="C4" s="182"/>
      <c r="D4" s="182"/>
      <c r="E4" s="182"/>
      <c r="F4" s="182"/>
    </row>
    <row r="5" spans="1:6" ht="21">
      <c r="A5" s="36"/>
      <c r="B5" s="36"/>
      <c r="C5" s="36"/>
      <c r="D5" s="36"/>
      <c r="E5" s="36"/>
      <c r="F5" s="36"/>
    </row>
    <row r="6" spans="1:6" ht="21">
      <c r="A6" s="183" t="s">
        <v>3</v>
      </c>
      <c r="B6" s="184" t="s">
        <v>2</v>
      </c>
      <c r="C6" s="185"/>
      <c r="D6" s="186" t="s">
        <v>5</v>
      </c>
      <c r="E6" s="186" t="s">
        <v>34</v>
      </c>
      <c r="F6" s="188" t="s">
        <v>6</v>
      </c>
    </row>
    <row r="7" spans="1:6" ht="21">
      <c r="A7" s="180"/>
      <c r="B7" s="37" t="s">
        <v>4</v>
      </c>
      <c r="C7" s="38" t="s">
        <v>35</v>
      </c>
      <c r="D7" s="187"/>
      <c r="E7" s="187"/>
      <c r="F7" s="189"/>
    </row>
    <row r="8" spans="1:6" ht="21.75">
      <c r="A8" s="110" t="s">
        <v>53</v>
      </c>
      <c r="B8" s="106"/>
      <c r="C8" s="108"/>
      <c r="D8" s="107"/>
      <c r="E8" s="107"/>
      <c r="F8" s="78"/>
    </row>
    <row r="9" spans="1:6" ht="21.75">
      <c r="A9" s="109" t="s">
        <v>178</v>
      </c>
      <c r="B9" s="106"/>
      <c r="C9" s="111">
        <v>197132</v>
      </c>
      <c r="D9" s="107"/>
      <c r="E9" s="107">
        <f>C9</f>
        <v>197132</v>
      </c>
      <c r="F9" s="78"/>
    </row>
    <row r="10" spans="1:6" ht="21.75">
      <c r="A10" s="110" t="s">
        <v>54</v>
      </c>
      <c r="B10" s="106"/>
      <c r="C10" s="111"/>
      <c r="D10" s="107"/>
      <c r="E10" s="107"/>
      <c r="F10" s="78"/>
    </row>
    <row r="11" spans="1:6" ht="21.75">
      <c r="A11" s="109" t="s">
        <v>177</v>
      </c>
      <c r="B11" s="106"/>
      <c r="C11" s="111">
        <v>17000</v>
      </c>
      <c r="D11" s="107"/>
      <c r="E11" s="107">
        <f>C11</f>
        <v>17000</v>
      </c>
      <c r="F11" s="78"/>
    </row>
    <row r="12" spans="1:6" ht="21.75">
      <c r="A12" s="109" t="s">
        <v>179</v>
      </c>
      <c r="B12" s="118">
        <v>2500</v>
      </c>
      <c r="C12" s="111"/>
      <c r="D12" s="107"/>
      <c r="E12" s="107">
        <f>B12</f>
        <v>2500</v>
      </c>
      <c r="F12" s="78"/>
    </row>
    <row r="13" spans="1:6" ht="21.75">
      <c r="A13" s="42" t="s">
        <v>116</v>
      </c>
      <c r="B13" s="41"/>
      <c r="C13" s="41"/>
      <c r="D13" s="41"/>
      <c r="E13" s="107"/>
      <c r="F13" s="79"/>
    </row>
    <row r="14" spans="1:6" ht="21.75">
      <c r="A14" s="109" t="s">
        <v>188</v>
      </c>
      <c r="B14" s="41">
        <v>894000</v>
      </c>
      <c r="C14" s="41"/>
      <c r="D14" s="41"/>
      <c r="E14" s="107">
        <f>B14</f>
        <v>894000</v>
      </c>
      <c r="F14" s="79"/>
    </row>
    <row r="15" spans="1:6" ht="21.75">
      <c r="A15" s="109" t="s">
        <v>189</v>
      </c>
      <c r="B15" s="41">
        <v>363856</v>
      </c>
      <c r="C15" s="41"/>
      <c r="D15" s="41"/>
      <c r="E15" s="107">
        <f>B15</f>
        <v>363856</v>
      </c>
      <c r="F15" s="79"/>
    </row>
    <row r="16" spans="1:6" ht="21.75">
      <c r="A16" s="109" t="s">
        <v>187</v>
      </c>
      <c r="B16" s="41">
        <v>799600</v>
      </c>
      <c r="C16" s="41"/>
      <c r="D16" s="41"/>
      <c r="E16" s="107">
        <f>B16</f>
        <v>799600</v>
      </c>
      <c r="F16" s="79"/>
    </row>
    <row r="17" spans="1:6" ht="24.75" thickBot="1">
      <c r="A17" s="44" t="s">
        <v>1</v>
      </c>
      <c r="B17" s="46">
        <f>SUM(B12:B16)</f>
        <v>2059956</v>
      </c>
      <c r="C17" s="46">
        <f>SUM(C9:C14)</f>
        <v>214132</v>
      </c>
      <c r="D17" s="46"/>
      <c r="E17" s="46">
        <f>SUM(E9:E16)</f>
        <v>2274088</v>
      </c>
      <c r="F17" s="80"/>
    </row>
    <row r="18" ht="21.75" thickTop="1"/>
  </sheetData>
  <sheetProtection/>
  <mergeCells count="8">
    <mergeCell ref="A2:F2"/>
    <mergeCell ref="A3:F3"/>
    <mergeCell ref="A4:F4"/>
    <mergeCell ref="A6:A7"/>
    <mergeCell ref="B6:C6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30" zoomScaleSheetLayoutView="130" zoomScalePageLayoutView="0" workbookViewId="0" topLeftCell="A1">
      <selection activeCell="A20" sqref="A20"/>
    </sheetView>
  </sheetViews>
  <sheetFormatPr defaultColWidth="9.33203125" defaultRowHeight="21.75" customHeight="1"/>
  <cols>
    <col min="1" max="1" width="57.66015625" style="45" customWidth="1"/>
    <col min="2" max="2" width="17" style="33" customWidth="1"/>
    <col min="3" max="3" width="15.66015625" style="33" customWidth="1"/>
    <col min="4" max="4" width="12.66015625" style="33" customWidth="1"/>
    <col min="5" max="5" width="14.83203125" style="33" customWidth="1"/>
    <col min="6" max="6" width="12.83203125" style="33" customWidth="1"/>
    <col min="7" max="7" width="13.5" style="9" customWidth="1"/>
    <col min="8" max="8" width="14.66015625" style="9" customWidth="1"/>
    <col min="9" max="9" width="27.5" style="9" customWidth="1"/>
    <col min="10" max="10" width="10" style="9" customWidth="1"/>
    <col min="11" max="11" width="10.5" style="9" customWidth="1"/>
    <col min="12" max="12" width="12.33203125" style="9" customWidth="1"/>
    <col min="13" max="13" width="13.5" style="9" customWidth="1"/>
    <col min="14" max="14" width="15" style="9" customWidth="1"/>
    <col min="15" max="16384" width="9.33203125" style="9" customWidth="1"/>
  </cols>
  <sheetData>
    <row r="1" spans="1:6" ht="21.75" customHeight="1">
      <c r="A1" s="9"/>
      <c r="E1" s="34"/>
      <c r="F1" s="35" t="s">
        <v>174</v>
      </c>
    </row>
    <row r="2" spans="1:6" ht="23.25" customHeight="1">
      <c r="A2" s="181" t="s">
        <v>115</v>
      </c>
      <c r="B2" s="181"/>
      <c r="C2" s="181"/>
      <c r="D2" s="181"/>
      <c r="E2" s="181"/>
      <c r="F2" s="181"/>
    </row>
    <row r="3" spans="1:6" ht="21.75" customHeight="1">
      <c r="A3" s="181" t="s">
        <v>33</v>
      </c>
      <c r="B3" s="181"/>
      <c r="C3" s="181"/>
      <c r="D3" s="181"/>
      <c r="E3" s="181"/>
      <c r="F3" s="181"/>
    </row>
    <row r="4" spans="1:6" ht="21.75" customHeight="1">
      <c r="A4" s="182" t="s">
        <v>113</v>
      </c>
      <c r="B4" s="182"/>
      <c r="C4" s="182"/>
      <c r="D4" s="182"/>
      <c r="E4" s="182"/>
      <c r="F4" s="182"/>
    </row>
    <row r="5" spans="1:6" ht="22.5" customHeight="1">
      <c r="A5" s="36"/>
      <c r="B5" s="36"/>
      <c r="C5" s="36"/>
      <c r="D5" s="36"/>
      <c r="E5" s="36"/>
      <c r="F5" s="36"/>
    </row>
    <row r="6" spans="1:6" ht="22.5" customHeight="1">
      <c r="A6" s="183" t="s">
        <v>3</v>
      </c>
      <c r="B6" s="184" t="s">
        <v>2</v>
      </c>
      <c r="C6" s="185"/>
      <c r="D6" s="186" t="s">
        <v>5</v>
      </c>
      <c r="E6" s="186" t="s">
        <v>34</v>
      </c>
      <c r="F6" s="188" t="s">
        <v>6</v>
      </c>
    </row>
    <row r="7" spans="1:6" s="39" customFormat="1" ht="22.5" customHeight="1">
      <c r="A7" s="180"/>
      <c r="B7" s="37" t="s">
        <v>4</v>
      </c>
      <c r="C7" s="38" t="s">
        <v>35</v>
      </c>
      <c r="D7" s="187"/>
      <c r="E7" s="187"/>
      <c r="F7" s="189"/>
    </row>
    <row r="8" spans="1:8" ht="21.75" customHeight="1">
      <c r="A8" s="42" t="s">
        <v>55</v>
      </c>
      <c r="B8" s="41"/>
      <c r="C8" s="41"/>
      <c r="D8" s="41"/>
      <c r="E8" s="41"/>
      <c r="F8" s="79"/>
      <c r="H8" s="43"/>
    </row>
    <row r="9" spans="1:8" ht="21.75" customHeight="1">
      <c r="A9" s="40" t="s">
        <v>112</v>
      </c>
      <c r="B9" s="41">
        <v>768709.4</v>
      </c>
      <c r="C9" s="41"/>
      <c r="D9" s="41"/>
      <c r="E9" s="41">
        <f aca="true" t="shared" si="0" ref="E9:E14">B9</f>
        <v>768709.4</v>
      </c>
      <c r="F9" s="79"/>
      <c r="H9" s="43"/>
    </row>
    <row r="10" spans="1:8" ht="21.75" customHeight="1">
      <c r="A10" s="40" t="s">
        <v>146</v>
      </c>
      <c r="B10" s="41">
        <v>74634.22</v>
      </c>
      <c r="C10" s="41"/>
      <c r="D10" s="41"/>
      <c r="E10" s="41">
        <f t="shared" si="0"/>
        <v>74634.22</v>
      </c>
      <c r="F10" s="79"/>
      <c r="H10" s="43"/>
    </row>
    <row r="11" spans="1:8" ht="21.75" customHeight="1">
      <c r="A11" s="42" t="s">
        <v>148</v>
      </c>
      <c r="B11" s="41"/>
      <c r="C11" s="41"/>
      <c r="D11" s="41"/>
      <c r="E11" s="41">
        <f t="shared" si="0"/>
        <v>0</v>
      </c>
      <c r="F11" s="79"/>
      <c r="H11" s="43"/>
    </row>
    <row r="12" spans="1:8" ht="21.75" customHeight="1">
      <c r="A12" s="40" t="s">
        <v>147</v>
      </c>
      <c r="B12" s="41">
        <v>129411</v>
      </c>
      <c r="C12" s="41"/>
      <c r="D12" s="41"/>
      <c r="E12" s="41">
        <f t="shared" si="0"/>
        <v>129411</v>
      </c>
      <c r="F12" s="79"/>
      <c r="H12" s="43"/>
    </row>
    <row r="13" spans="1:8" ht="21.75" customHeight="1">
      <c r="A13" s="42" t="s">
        <v>116</v>
      </c>
      <c r="B13" s="41"/>
      <c r="C13" s="41"/>
      <c r="D13" s="41"/>
      <c r="E13" s="41">
        <f t="shared" si="0"/>
        <v>0</v>
      </c>
      <c r="F13" s="79"/>
      <c r="H13" s="43"/>
    </row>
    <row r="14" spans="1:8" ht="21.75" customHeight="1">
      <c r="A14" s="109" t="s">
        <v>190</v>
      </c>
      <c r="B14" s="41">
        <v>499000</v>
      </c>
      <c r="C14" s="41"/>
      <c r="D14" s="41"/>
      <c r="E14" s="41">
        <f t="shared" si="0"/>
        <v>499000</v>
      </c>
      <c r="F14" s="79"/>
      <c r="H14" s="43"/>
    </row>
    <row r="15" spans="1:8" ht="21.75" customHeight="1">
      <c r="A15" s="109" t="s">
        <v>191</v>
      </c>
      <c r="B15" s="41">
        <f>2057456+2500</f>
        <v>2059956</v>
      </c>
      <c r="C15" s="41">
        <f>197132+17000</f>
        <v>214132</v>
      </c>
      <c r="D15" s="41"/>
      <c r="E15" s="41">
        <f>B15+C15</f>
        <v>2274088</v>
      </c>
      <c r="F15" s="79"/>
      <c r="H15" s="43"/>
    </row>
    <row r="16" spans="1:6" ht="21.75" customHeight="1" thickBot="1">
      <c r="A16" s="44" t="s">
        <v>1</v>
      </c>
      <c r="B16" s="46">
        <f>SUM(B9:B15)</f>
        <v>3531710.62</v>
      </c>
      <c r="C16" s="46">
        <f>SUM(C9:C15)</f>
        <v>214132</v>
      </c>
      <c r="D16" s="46"/>
      <c r="E16" s="46">
        <f>SUM(E9:E15)</f>
        <v>3745842.62</v>
      </c>
      <c r="F16" s="80"/>
    </row>
    <row r="17" ht="21.75" customHeight="1" thickTop="1"/>
  </sheetData>
  <sheetProtection/>
  <mergeCells count="8">
    <mergeCell ref="A2:F2"/>
    <mergeCell ref="A3:F3"/>
    <mergeCell ref="A4:F4"/>
    <mergeCell ref="A6:A7"/>
    <mergeCell ref="B6:C6"/>
    <mergeCell ref="D6:D7"/>
    <mergeCell ref="E6:E7"/>
    <mergeCell ref="F6:F7"/>
  </mergeCells>
  <printOptions/>
  <pageMargins left="0.7480314960629921" right="0.2755905511811024" top="0.5905511811023623" bottom="0.35433070866141736" header="0.2362204724409449" footer="0.2362204724409449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L18" sqref="L18"/>
    </sheetView>
  </sheetViews>
  <sheetFormatPr defaultColWidth="9" defaultRowHeight="21"/>
  <cols>
    <col min="1" max="1" width="4.83203125" style="2" customWidth="1"/>
    <col min="2" max="2" width="58.5" style="2" customWidth="1"/>
    <col min="3" max="3" width="16.5" style="2" customWidth="1"/>
    <col min="4" max="4" width="17.33203125" style="2" customWidth="1"/>
    <col min="5" max="5" width="1.66796875" style="2" customWidth="1"/>
    <col min="6" max="6" width="18.33203125" style="2" customWidth="1"/>
    <col min="7" max="16384" width="9" style="2" customWidth="1"/>
  </cols>
  <sheetData>
    <row r="1" ht="24">
      <c r="F1" s="13" t="s">
        <v>180</v>
      </c>
    </row>
    <row r="2" spans="1:6" ht="24">
      <c r="A2" s="169" t="s">
        <v>115</v>
      </c>
      <c r="B2" s="169"/>
      <c r="C2" s="169"/>
      <c r="D2" s="169"/>
      <c r="E2" s="169"/>
      <c r="F2" s="169"/>
    </row>
    <row r="3" spans="1:6" ht="24">
      <c r="A3" s="169" t="s">
        <v>12</v>
      </c>
      <c r="B3" s="169"/>
      <c r="C3" s="169"/>
      <c r="D3" s="169"/>
      <c r="E3" s="169"/>
      <c r="F3" s="169"/>
    </row>
    <row r="4" spans="1:6" ht="24">
      <c r="A4" s="169" t="s">
        <v>181</v>
      </c>
      <c r="B4" s="169"/>
      <c r="C4" s="169"/>
      <c r="D4" s="169"/>
      <c r="E4" s="169"/>
      <c r="F4" s="169"/>
    </row>
    <row r="6" spans="1:6" ht="24">
      <c r="A6" s="2" t="s">
        <v>182</v>
      </c>
      <c r="F6" s="5">
        <v>7344633.61</v>
      </c>
    </row>
    <row r="7" spans="1:6" ht="24">
      <c r="A7" s="47"/>
      <c r="B7" s="2" t="s">
        <v>102</v>
      </c>
      <c r="C7" s="5">
        <v>6475679.16</v>
      </c>
      <c r="F7" s="5"/>
    </row>
    <row r="8" spans="1:6" ht="24">
      <c r="A8" s="2" t="s">
        <v>0</v>
      </c>
      <c r="B8" s="9" t="s">
        <v>105</v>
      </c>
      <c r="C8" s="6">
        <f>C7*25%</f>
        <v>1618919.79</v>
      </c>
      <c r="F8" s="48"/>
    </row>
    <row r="9" spans="1:6" ht="24">
      <c r="A9" s="47" t="s">
        <v>101</v>
      </c>
      <c r="B9" s="9" t="s">
        <v>103</v>
      </c>
      <c r="D9" s="48">
        <f>C7-C8</f>
        <v>4856759.37</v>
      </c>
      <c r="E9" s="5"/>
      <c r="F9" s="8"/>
    </row>
    <row r="10" spans="1:6" ht="24">
      <c r="A10" s="47"/>
      <c r="B10" s="2" t="s">
        <v>33</v>
      </c>
      <c r="D10" s="5">
        <v>109498.53</v>
      </c>
      <c r="E10" s="5"/>
      <c r="F10" s="8"/>
    </row>
    <row r="11" spans="1:6" ht="24">
      <c r="A11" s="47" t="s">
        <v>23</v>
      </c>
      <c r="B11" s="2" t="s">
        <v>40</v>
      </c>
      <c r="D11" s="6">
        <v>-3131000</v>
      </c>
      <c r="E11" s="8"/>
      <c r="F11" s="5">
        <f>SUM(D9:D11)</f>
        <v>1835257.9000000004</v>
      </c>
    </row>
    <row r="12" spans="1:6" ht="24.75" thickBot="1">
      <c r="A12" s="2" t="s">
        <v>186</v>
      </c>
      <c r="F12" s="7">
        <f>SUM(F6:F11)</f>
        <v>9179891.510000002</v>
      </c>
    </row>
    <row r="13" ht="24.75" thickTop="1"/>
    <row r="14" ht="24">
      <c r="A14" s="2" t="s">
        <v>185</v>
      </c>
    </row>
    <row r="15" spans="2:6" ht="24">
      <c r="B15" s="2" t="s">
        <v>183</v>
      </c>
      <c r="F15" s="5">
        <f>14447+1129.56+200</f>
        <v>15776.56</v>
      </c>
    </row>
    <row r="16" spans="2:6" ht="24">
      <c r="B16" s="2" t="s">
        <v>184</v>
      </c>
      <c r="F16" s="5">
        <v>10800</v>
      </c>
    </row>
    <row r="17" spans="2:6" ht="24">
      <c r="B17" s="2" t="s">
        <v>104</v>
      </c>
      <c r="F17" s="12">
        <f>F12-F15-F16</f>
        <v>9153314.950000001</v>
      </c>
    </row>
    <row r="18" ht="24.75" thickBot="1">
      <c r="F18" s="32">
        <f>SUM(F15:F17)</f>
        <v>9179891.510000002</v>
      </c>
    </row>
    <row r="19" ht="24.75" thickTop="1"/>
  </sheetData>
  <sheetProtection/>
  <mergeCells count="3">
    <mergeCell ref="A2:F2"/>
    <mergeCell ref="A3:F3"/>
    <mergeCell ref="A4:F4"/>
  </mergeCells>
  <printOptions/>
  <pageMargins left="0.67" right="0.1968503937007874" top="0.7086614173228347" bottom="0.5905511811023623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1">
      <selection activeCell="B9" sqref="B9"/>
    </sheetView>
  </sheetViews>
  <sheetFormatPr defaultColWidth="9" defaultRowHeight="22.5" customHeight="1"/>
  <cols>
    <col min="1" max="1" width="11.5" style="50" customWidth="1"/>
    <col min="2" max="2" width="54.83203125" style="50" customWidth="1"/>
    <col min="3" max="3" width="14.66015625" style="50" bestFit="1" customWidth="1"/>
    <col min="4" max="4" width="11.66015625" style="50" customWidth="1"/>
    <col min="5" max="5" width="14" style="50" bestFit="1" customWidth="1"/>
    <col min="6" max="6" width="14.66015625" style="50" bestFit="1" customWidth="1"/>
    <col min="7" max="7" width="15.83203125" style="50" customWidth="1"/>
    <col min="8" max="8" width="11.33203125" style="50" customWidth="1"/>
    <col min="9" max="9" width="38.83203125" style="50" customWidth="1"/>
    <col min="10" max="16384" width="9" style="50" customWidth="1"/>
  </cols>
  <sheetData>
    <row r="1" spans="1:9" ht="21.75" customHeight="1">
      <c r="A1" s="49"/>
      <c r="C1" s="51"/>
      <c r="D1" s="51"/>
      <c r="E1" s="51"/>
      <c r="F1" s="51"/>
      <c r="G1" s="51"/>
      <c r="H1" s="51"/>
      <c r="I1" s="52"/>
    </row>
    <row r="2" spans="1:9" s="53" customFormat="1" ht="20.25">
      <c r="A2" s="190" t="s">
        <v>115</v>
      </c>
      <c r="B2" s="190"/>
      <c r="C2" s="190"/>
      <c r="D2" s="190"/>
      <c r="E2" s="190"/>
      <c r="F2" s="190"/>
      <c r="G2" s="190"/>
      <c r="H2" s="190"/>
      <c r="I2" s="190"/>
    </row>
    <row r="3" spans="1:9" s="53" customFormat="1" ht="20.25">
      <c r="A3" s="190" t="s">
        <v>24</v>
      </c>
      <c r="B3" s="190"/>
      <c r="C3" s="190"/>
      <c r="D3" s="190"/>
      <c r="E3" s="190"/>
      <c r="F3" s="190"/>
      <c r="G3" s="190"/>
      <c r="H3" s="190"/>
      <c r="I3" s="190"/>
    </row>
    <row r="4" spans="1:9" s="53" customFormat="1" ht="20.25">
      <c r="A4" s="191" t="s">
        <v>113</v>
      </c>
      <c r="B4" s="191"/>
      <c r="C4" s="191"/>
      <c r="D4" s="191"/>
      <c r="E4" s="191"/>
      <c r="F4" s="191"/>
      <c r="G4" s="191"/>
      <c r="H4" s="191"/>
      <c r="I4" s="191"/>
    </row>
    <row r="5" spans="1:9" ht="21">
      <c r="A5" s="54" t="s">
        <v>7</v>
      </c>
      <c r="B5" s="194" t="s">
        <v>3</v>
      </c>
      <c r="C5" s="192" t="s">
        <v>25</v>
      </c>
      <c r="D5" s="193"/>
      <c r="E5" s="196" t="s">
        <v>4</v>
      </c>
      <c r="F5" s="196" t="s">
        <v>5</v>
      </c>
      <c r="G5" s="55" t="s">
        <v>64</v>
      </c>
      <c r="H5" s="56" t="s">
        <v>65</v>
      </c>
      <c r="I5" s="194" t="s">
        <v>6</v>
      </c>
    </row>
    <row r="6" spans="1:9" ht="21">
      <c r="A6" s="57" t="s">
        <v>26</v>
      </c>
      <c r="B6" s="195"/>
      <c r="C6" s="58" t="s">
        <v>27</v>
      </c>
      <c r="D6" s="59" t="s">
        <v>28</v>
      </c>
      <c r="E6" s="195"/>
      <c r="F6" s="195"/>
      <c r="G6" s="60" t="s">
        <v>110</v>
      </c>
      <c r="H6" s="61" t="s">
        <v>66</v>
      </c>
      <c r="I6" s="195"/>
    </row>
    <row r="7" spans="2:9" ht="21">
      <c r="B7" s="119" t="s">
        <v>76</v>
      </c>
      <c r="C7" s="81"/>
      <c r="D7" s="82"/>
      <c r="E7" s="83"/>
      <c r="F7" s="88"/>
      <c r="G7" s="84"/>
      <c r="H7" s="82"/>
      <c r="I7" s="88"/>
    </row>
    <row r="8" spans="1:9" ht="21">
      <c r="A8" s="116">
        <v>19625</v>
      </c>
      <c r="B8" s="93" t="s">
        <v>31</v>
      </c>
      <c r="C8" s="94">
        <v>229000</v>
      </c>
      <c r="D8" s="94"/>
      <c r="E8" s="95"/>
      <c r="F8" s="112">
        <v>229000</v>
      </c>
      <c r="G8" s="94"/>
      <c r="H8" s="94"/>
      <c r="I8" s="93" t="s">
        <v>142</v>
      </c>
    </row>
    <row r="9" spans="1:9" ht="21">
      <c r="A9" s="92"/>
      <c r="B9" s="98" t="s">
        <v>54</v>
      </c>
      <c r="C9" s="94"/>
      <c r="D9" s="94"/>
      <c r="E9" s="95"/>
      <c r="F9" s="95"/>
      <c r="G9" s="94"/>
      <c r="H9" s="94"/>
      <c r="I9" s="95"/>
    </row>
    <row r="10" spans="1:9" ht="21">
      <c r="A10" s="97" t="s">
        <v>152</v>
      </c>
      <c r="B10" s="93" t="s">
        <v>150</v>
      </c>
      <c r="C10" s="94">
        <v>1177000</v>
      </c>
      <c r="D10" s="94"/>
      <c r="E10" s="95"/>
      <c r="F10" s="96">
        <f>C10</f>
        <v>1177000</v>
      </c>
      <c r="G10" s="94"/>
      <c r="H10" s="94"/>
      <c r="I10" s="93" t="s">
        <v>142</v>
      </c>
    </row>
    <row r="11" spans="1:9" ht="21">
      <c r="A11" s="97" t="s">
        <v>141</v>
      </c>
      <c r="B11" s="93" t="s">
        <v>124</v>
      </c>
      <c r="C11" s="94">
        <v>90000</v>
      </c>
      <c r="D11" s="94"/>
      <c r="E11" s="95"/>
      <c r="F11" s="96">
        <v>90000</v>
      </c>
      <c r="G11" s="94"/>
      <c r="H11" s="94"/>
      <c r="I11" s="93" t="s">
        <v>142</v>
      </c>
    </row>
    <row r="12" spans="1:9" ht="21">
      <c r="A12" s="92"/>
      <c r="B12" s="98" t="s">
        <v>57</v>
      </c>
      <c r="C12" s="94"/>
      <c r="D12" s="94"/>
      <c r="E12" s="95"/>
      <c r="F12" s="113"/>
      <c r="G12" s="94"/>
      <c r="H12" s="94"/>
      <c r="I12" s="95"/>
    </row>
    <row r="13" spans="1:9" ht="21">
      <c r="A13" s="92" t="s">
        <v>151</v>
      </c>
      <c r="B13" s="93" t="s">
        <v>140</v>
      </c>
      <c r="C13" s="94">
        <v>50000</v>
      </c>
      <c r="D13" s="94"/>
      <c r="E13" s="95"/>
      <c r="F13" s="114">
        <v>50000</v>
      </c>
      <c r="G13" s="94"/>
      <c r="H13" s="94"/>
      <c r="I13" s="104" t="s">
        <v>139</v>
      </c>
    </row>
    <row r="14" spans="1:9" ht="21">
      <c r="A14" s="99"/>
      <c r="B14" s="100" t="s">
        <v>41</v>
      </c>
      <c r="C14" s="101"/>
      <c r="D14" s="102"/>
      <c r="E14" s="101"/>
      <c r="F14" s="96"/>
      <c r="G14" s="103"/>
      <c r="H14" s="103"/>
      <c r="I14" s="104"/>
    </row>
    <row r="15" spans="1:9" ht="21">
      <c r="A15" s="99">
        <v>19468</v>
      </c>
      <c r="B15" s="105" t="s">
        <v>117</v>
      </c>
      <c r="C15" s="101">
        <v>58000</v>
      </c>
      <c r="D15" s="102"/>
      <c r="E15" s="101"/>
      <c r="F15" s="96">
        <f aca="true" t="shared" si="0" ref="F15:F21">C15</f>
        <v>58000</v>
      </c>
      <c r="G15" s="103"/>
      <c r="H15" s="103"/>
      <c r="I15" s="104" t="s">
        <v>139</v>
      </c>
    </row>
    <row r="16" spans="1:9" ht="21">
      <c r="A16" s="99">
        <v>19005</v>
      </c>
      <c r="B16" s="105" t="s">
        <v>118</v>
      </c>
      <c r="C16" s="104">
        <v>80000</v>
      </c>
      <c r="D16" s="102"/>
      <c r="E16" s="104"/>
      <c r="F16" s="96">
        <f t="shared" si="0"/>
        <v>80000</v>
      </c>
      <c r="G16" s="102"/>
      <c r="H16" s="102"/>
      <c r="I16" s="104" t="s">
        <v>139</v>
      </c>
    </row>
    <row r="17" spans="1:9" ht="21">
      <c r="A17" s="99">
        <v>19483</v>
      </c>
      <c r="B17" s="105" t="s">
        <v>119</v>
      </c>
      <c r="C17" s="104">
        <v>64000</v>
      </c>
      <c r="D17" s="102"/>
      <c r="E17" s="104"/>
      <c r="F17" s="96">
        <f t="shared" si="0"/>
        <v>64000</v>
      </c>
      <c r="G17" s="102"/>
      <c r="H17" s="102"/>
      <c r="I17" s="104" t="s">
        <v>139</v>
      </c>
    </row>
    <row r="18" spans="1:9" ht="21">
      <c r="A18" s="99">
        <v>19491</v>
      </c>
      <c r="B18" s="105" t="s">
        <v>120</v>
      </c>
      <c r="C18" s="104">
        <v>32000</v>
      </c>
      <c r="D18" s="102"/>
      <c r="E18" s="104"/>
      <c r="F18" s="96">
        <f t="shared" si="0"/>
        <v>32000</v>
      </c>
      <c r="G18" s="102"/>
      <c r="H18" s="102"/>
      <c r="I18" s="104" t="s">
        <v>139</v>
      </c>
    </row>
    <row r="19" spans="1:9" ht="21">
      <c r="A19" s="99">
        <v>19546</v>
      </c>
      <c r="B19" s="105" t="s">
        <v>121</v>
      </c>
      <c r="C19" s="104">
        <v>17000</v>
      </c>
      <c r="D19" s="102"/>
      <c r="E19" s="104"/>
      <c r="F19" s="96">
        <f t="shared" si="0"/>
        <v>17000</v>
      </c>
      <c r="G19" s="102"/>
      <c r="H19" s="102"/>
      <c r="I19" s="104" t="s">
        <v>139</v>
      </c>
    </row>
    <row r="20" spans="1:9" ht="21">
      <c r="A20" s="99">
        <v>19546</v>
      </c>
      <c r="B20" s="105" t="s">
        <v>122</v>
      </c>
      <c r="C20" s="104">
        <v>99000</v>
      </c>
      <c r="D20" s="102"/>
      <c r="E20" s="104"/>
      <c r="F20" s="96">
        <f t="shared" si="0"/>
        <v>99000</v>
      </c>
      <c r="G20" s="102"/>
      <c r="H20" s="102"/>
      <c r="I20" s="104" t="s">
        <v>139</v>
      </c>
    </row>
    <row r="21" spans="1:9" ht="21">
      <c r="A21" s="99">
        <v>19205</v>
      </c>
      <c r="B21" s="105" t="s">
        <v>123</v>
      </c>
      <c r="C21" s="64">
        <v>1235000</v>
      </c>
      <c r="D21" s="63"/>
      <c r="E21" s="65"/>
      <c r="F21" s="85">
        <f t="shared" si="0"/>
        <v>1235000</v>
      </c>
      <c r="G21" s="69"/>
      <c r="H21" s="63"/>
      <c r="I21" s="104" t="s">
        <v>153</v>
      </c>
    </row>
    <row r="22" spans="1:9" s="53" customFormat="1" ht="21" thickBot="1">
      <c r="A22" s="90"/>
      <c r="B22" s="91" t="s">
        <v>1</v>
      </c>
      <c r="C22" s="66">
        <f>SUM(C8:C21)</f>
        <v>3131000</v>
      </c>
      <c r="D22" s="66"/>
      <c r="E22" s="66"/>
      <c r="F22" s="66">
        <f>SUM(F8:F21)</f>
        <v>3131000</v>
      </c>
      <c r="G22" s="66"/>
      <c r="H22" s="66"/>
      <c r="I22" s="89"/>
    </row>
    <row r="23" spans="1:9" ht="22.5" customHeight="1" thickTop="1">
      <c r="A23" s="62"/>
      <c r="B23" s="62"/>
      <c r="C23" s="62"/>
      <c r="D23" s="65"/>
      <c r="E23" s="65"/>
      <c r="F23" s="67"/>
      <c r="G23" s="62"/>
      <c r="H23" s="62"/>
      <c r="I23" s="62"/>
    </row>
    <row r="24" spans="1:9" ht="22.5" customHeight="1">
      <c r="A24" s="68"/>
      <c r="B24" s="62"/>
      <c r="C24" s="62"/>
      <c r="D24" s="62"/>
      <c r="E24" s="62"/>
      <c r="F24" s="62"/>
      <c r="G24" s="62"/>
      <c r="H24" s="62"/>
      <c r="I24" s="62"/>
    </row>
    <row r="25" spans="1:9" ht="22.5" customHeight="1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22.5" customHeight="1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22.5" customHeight="1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22.5" customHeight="1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22.5" customHeight="1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22.5" customHeight="1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22.5" customHeight="1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22.5" customHeight="1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22.5" customHeight="1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22.5" customHeight="1">
      <c r="A34" s="62"/>
      <c r="B34" s="62"/>
      <c r="C34" s="62"/>
      <c r="D34" s="62"/>
      <c r="E34" s="62"/>
      <c r="F34" s="62"/>
      <c r="G34" s="62"/>
      <c r="H34" s="62"/>
      <c r="I34" s="62"/>
    </row>
    <row r="35" spans="1:9" ht="22.5" customHeight="1">
      <c r="A35" s="62"/>
      <c r="B35" s="62"/>
      <c r="C35" s="62"/>
      <c r="D35" s="62"/>
      <c r="E35" s="62"/>
      <c r="F35" s="62"/>
      <c r="G35" s="62"/>
      <c r="H35" s="62"/>
      <c r="I35" s="62"/>
    </row>
    <row r="36" spans="1:9" ht="22.5" customHeight="1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22.5" customHeight="1">
      <c r="A37" s="62"/>
      <c r="B37" s="62"/>
      <c r="C37" s="62"/>
      <c r="D37" s="62"/>
      <c r="E37" s="62"/>
      <c r="F37" s="62"/>
      <c r="G37" s="62"/>
      <c r="H37" s="62"/>
      <c r="I37" s="62"/>
    </row>
    <row r="38" spans="1:9" ht="22.5" customHeight="1">
      <c r="A38" s="62"/>
      <c r="B38" s="62"/>
      <c r="C38" s="62"/>
      <c r="D38" s="62"/>
      <c r="E38" s="62"/>
      <c r="F38" s="62"/>
      <c r="G38" s="62"/>
      <c r="H38" s="62"/>
      <c r="I38" s="62"/>
    </row>
    <row r="39" spans="1:9" ht="22.5" customHeight="1">
      <c r="A39" s="62"/>
      <c r="B39" s="62"/>
      <c r="C39" s="62"/>
      <c r="D39" s="62"/>
      <c r="E39" s="62"/>
      <c r="F39" s="62"/>
      <c r="G39" s="62"/>
      <c r="H39" s="62"/>
      <c r="I39" s="62"/>
    </row>
    <row r="40" spans="1:9" ht="22.5" customHeight="1">
      <c r="A40" s="62"/>
      <c r="B40" s="62"/>
      <c r="C40" s="62"/>
      <c r="D40" s="62"/>
      <c r="E40" s="62"/>
      <c r="F40" s="62"/>
      <c r="G40" s="62"/>
      <c r="H40" s="62"/>
      <c r="I40" s="62"/>
    </row>
    <row r="41" spans="1:9" ht="22.5" customHeight="1">
      <c r="A41" s="62"/>
      <c r="B41" s="62"/>
      <c r="C41" s="62"/>
      <c r="D41" s="62"/>
      <c r="E41" s="62"/>
      <c r="F41" s="62"/>
      <c r="G41" s="62"/>
      <c r="H41" s="62"/>
      <c r="I41" s="62"/>
    </row>
    <row r="42" spans="1:9" ht="22.5" customHeight="1">
      <c r="A42" s="62"/>
      <c r="B42" s="62"/>
      <c r="C42" s="62"/>
      <c r="D42" s="62"/>
      <c r="E42" s="62"/>
      <c r="F42" s="62"/>
      <c r="G42" s="62"/>
      <c r="H42" s="62"/>
      <c r="I42" s="62"/>
    </row>
    <row r="43" spans="1:9" ht="22.5" customHeight="1">
      <c r="A43" s="62"/>
      <c r="B43" s="62"/>
      <c r="C43" s="62"/>
      <c r="D43" s="62"/>
      <c r="E43" s="62"/>
      <c r="F43" s="62"/>
      <c r="G43" s="62"/>
      <c r="H43" s="62"/>
      <c r="I43" s="62"/>
    </row>
    <row r="44" spans="1:9" ht="22.5" customHeight="1">
      <c r="A44" s="62"/>
      <c r="B44" s="62"/>
      <c r="C44" s="62"/>
      <c r="D44" s="62"/>
      <c r="E44" s="62"/>
      <c r="F44" s="62"/>
      <c r="G44" s="62"/>
      <c r="H44" s="62"/>
      <c r="I44" s="62"/>
    </row>
    <row r="45" spans="1:9" ht="22.5" customHeight="1">
      <c r="A45" s="62"/>
      <c r="B45" s="62"/>
      <c r="C45" s="62"/>
      <c r="D45" s="62"/>
      <c r="E45" s="62"/>
      <c r="F45" s="62"/>
      <c r="G45" s="62"/>
      <c r="H45" s="62"/>
      <c r="I45" s="62"/>
    </row>
    <row r="46" spans="1:9" ht="22.5" customHeight="1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22.5" customHeight="1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22.5" customHeight="1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22.5" customHeight="1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22.5" customHeight="1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22.5" customHeight="1">
      <c r="A51" s="62"/>
      <c r="B51" s="62"/>
      <c r="C51" s="62"/>
      <c r="D51" s="62"/>
      <c r="E51" s="62"/>
      <c r="F51" s="62"/>
      <c r="G51" s="62"/>
      <c r="H51" s="62"/>
      <c r="I51" s="62"/>
    </row>
    <row r="52" spans="1:9" ht="22.5" customHeight="1">
      <c r="A52" s="62"/>
      <c r="B52" s="62"/>
      <c r="C52" s="62"/>
      <c r="D52" s="62"/>
      <c r="E52" s="62"/>
      <c r="F52" s="62"/>
      <c r="G52" s="62"/>
      <c r="H52" s="62"/>
      <c r="I52" s="62"/>
    </row>
    <row r="53" spans="1:9" ht="22.5" customHeight="1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22.5" customHeight="1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22.5" customHeight="1">
      <c r="A55" s="62"/>
      <c r="B55" s="62"/>
      <c r="C55" s="62"/>
      <c r="D55" s="62"/>
      <c r="E55" s="62"/>
      <c r="F55" s="62"/>
      <c r="G55" s="62"/>
      <c r="H55" s="62"/>
      <c r="I55" s="62"/>
    </row>
    <row r="56" spans="1:9" ht="22.5" customHeight="1">
      <c r="A56" s="62"/>
      <c r="B56" s="62"/>
      <c r="C56" s="62"/>
      <c r="D56" s="62"/>
      <c r="E56" s="62"/>
      <c r="F56" s="62"/>
      <c r="G56" s="62"/>
      <c r="H56" s="62"/>
      <c r="I56" s="62"/>
    </row>
    <row r="57" spans="1:9" ht="22.5" customHeight="1">
      <c r="A57" s="62"/>
      <c r="B57" s="62"/>
      <c r="C57" s="62"/>
      <c r="D57" s="62"/>
      <c r="E57" s="62"/>
      <c r="F57" s="62"/>
      <c r="G57" s="62"/>
      <c r="H57" s="62"/>
      <c r="I57" s="62"/>
    </row>
    <row r="58" spans="1:9" ht="22.5" customHeight="1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22.5" customHeight="1">
      <c r="A59" s="62"/>
      <c r="B59" s="62"/>
      <c r="C59" s="62"/>
      <c r="D59" s="62"/>
      <c r="E59" s="62"/>
      <c r="F59" s="62"/>
      <c r="G59" s="62"/>
      <c r="H59" s="62"/>
      <c r="I59" s="62"/>
    </row>
    <row r="60" spans="1:9" ht="22.5" customHeight="1">
      <c r="A60" s="62"/>
      <c r="B60" s="62"/>
      <c r="C60" s="62"/>
      <c r="D60" s="62"/>
      <c r="E60" s="62"/>
      <c r="F60" s="62"/>
      <c r="G60" s="62"/>
      <c r="H60" s="62"/>
      <c r="I60" s="62"/>
    </row>
    <row r="61" spans="1:9" ht="22.5" customHeight="1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22.5" customHeight="1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22.5" customHeight="1">
      <c r="A63" s="62"/>
      <c r="B63" s="62"/>
      <c r="C63" s="62"/>
      <c r="D63" s="62"/>
      <c r="E63" s="62"/>
      <c r="F63" s="62"/>
      <c r="G63" s="62"/>
      <c r="H63" s="62"/>
      <c r="I63" s="62"/>
    </row>
    <row r="64" spans="1:9" ht="22.5" customHeight="1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22.5" customHeight="1">
      <c r="A65" s="62"/>
      <c r="B65" s="62"/>
      <c r="C65" s="62"/>
      <c r="D65" s="62"/>
      <c r="E65" s="62"/>
      <c r="F65" s="62"/>
      <c r="G65" s="62"/>
      <c r="H65" s="62"/>
      <c r="I65" s="62"/>
    </row>
  </sheetData>
  <sheetProtection/>
  <mergeCells count="8">
    <mergeCell ref="A2:I2"/>
    <mergeCell ref="A3:I3"/>
    <mergeCell ref="A4:I4"/>
    <mergeCell ref="C5:D5"/>
    <mergeCell ref="B5:B6"/>
    <mergeCell ref="E5:E6"/>
    <mergeCell ref="F5:F6"/>
    <mergeCell ref="I5:I6"/>
  </mergeCells>
  <printOptions/>
  <pageMargins left="0.56" right="0.15748031496062992" top="0.35433070866141736" bottom="0.2362204724409449" header="0.1968503937007874" footer="0.2362204724409449"/>
  <pageSetup horizontalDpi="180" verticalDpi="18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O70"/>
  <sheetViews>
    <sheetView view="pageBreakPreview" zoomScaleSheetLayoutView="100" zoomScalePageLayoutView="0" workbookViewId="0" topLeftCell="A19">
      <selection activeCell="O25" sqref="O25"/>
    </sheetView>
  </sheetViews>
  <sheetFormatPr defaultColWidth="10.5" defaultRowHeight="17.25" customHeight="1"/>
  <cols>
    <col min="1" max="1" width="28.16015625" style="132" customWidth="1"/>
    <col min="2" max="2" width="14" style="132" customWidth="1"/>
    <col min="3" max="3" width="14.66015625" style="132" customWidth="1"/>
    <col min="4" max="4" width="13.83203125" style="132" customWidth="1"/>
    <col min="5" max="5" width="12.33203125" style="132" customWidth="1"/>
    <col min="6" max="6" width="12.66015625" style="132" customWidth="1"/>
    <col min="7" max="7" width="11.83203125" style="132" customWidth="1"/>
    <col min="8" max="8" width="11.33203125" style="132" customWidth="1"/>
    <col min="9" max="10" width="13" style="132" customWidth="1"/>
    <col min="11" max="11" width="13.5" style="132" customWidth="1"/>
    <col min="12" max="12" width="10.83203125" style="132" customWidth="1"/>
    <col min="13" max="13" width="12.83203125" style="132" customWidth="1"/>
    <col min="14" max="14" width="10.83203125" style="163" customWidth="1"/>
    <col min="15" max="15" width="14.16015625" style="163" customWidth="1"/>
    <col min="16" max="16384" width="10.5" style="132" customWidth="1"/>
  </cols>
  <sheetData>
    <row r="1" spans="1:15" ht="17.25" customHeight="1">
      <c r="A1" s="197" t="s">
        <v>115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199"/>
      <c r="N1" s="132"/>
      <c r="O1" s="132"/>
    </row>
    <row r="2" spans="1:15" ht="17.25" customHeight="1">
      <c r="A2" s="197" t="s">
        <v>14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  <c r="M2" s="199"/>
      <c r="N2" s="132"/>
      <c r="O2" s="132"/>
    </row>
    <row r="3" spans="1:15" ht="17.25" customHeight="1">
      <c r="A3" s="197" t="s">
        <v>129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9"/>
      <c r="M3" s="199"/>
      <c r="N3" s="132"/>
      <c r="O3" s="132"/>
    </row>
    <row r="4" spans="1:15" ht="17.2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2"/>
      <c r="O4" s="132"/>
    </row>
    <row r="5" spans="1:15" ht="17.25" customHeight="1">
      <c r="A5" s="200" t="s">
        <v>16</v>
      </c>
      <c r="B5" s="200" t="s">
        <v>17</v>
      </c>
      <c r="C5" s="200" t="s">
        <v>1</v>
      </c>
      <c r="D5" s="134" t="s">
        <v>15</v>
      </c>
      <c r="E5" s="135" t="s">
        <v>21</v>
      </c>
      <c r="F5" s="136"/>
      <c r="G5" s="136"/>
      <c r="H5" s="137" t="s">
        <v>107</v>
      </c>
      <c r="I5" s="135" t="s">
        <v>67</v>
      </c>
      <c r="J5" s="138" t="s">
        <v>37</v>
      </c>
      <c r="K5" s="137" t="s">
        <v>59</v>
      </c>
      <c r="L5" s="137"/>
      <c r="M5" s="136"/>
      <c r="N5" s="132"/>
      <c r="O5" s="132"/>
    </row>
    <row r="6" spans="1:15" ht="17.25" customHeight="1">
      <c r="A6" s="201"/>
      <c r="B6" s="201"/>
      <c r="C6" s="201"/>
      <c r="D6" s="139" t="s">
        <v>18</v>
      </c>
      <c r="E6" s="140" t="s">
        <v>193</v>
      </c>
      <c r="F6" s="139" t="s">
        <v>43</v>
      </c>
      <c r="G6" s="139" t="s">
        <v>30</v>
      </c>
      <c r="H6" s="139" t="s">
        <v>108</v>
      </c>
      <c r="I6" s="140" t="s">
        <v>58</v>
      </c>
      <c r="J6" s="141" t="s">
        <v>38</v>
      </c>
      <c r="K6" s="139" t="s">
        <v>39</v>
      </c>
      <c r="L6" s="139" t="s">
        <v>194</v>
      </c>
      <c r="M6" s="139" t="s">
        <v>13</v>
      </c>
      <c r="N6" s="132"/>
      <c r="O6" s="132"/>
    </row>
    <row r="7" spans="1:15" ht="17.25" customHeight="1">
      <c r="A7" s="202"/>
      <c r="B7" s="202"/>
      <c r="C7" s="202"/>
      <c r="D7" s="142"/>
      <c r="E7" s="143" t="s">
        <v>192</v>
      </c>
      <c r="F7" s="142"/>
      <c r="G7" s="142"/>
      <c r="H7" s="142"/>
      <c r="I7" s="143"/>
      <c r="J7" s="142" t="s">
        <v>36</v>
      </c>
      <c r="K7" s="142" t="s">
        <v>60</v>
      </c>
      <c r="L7" s="142"/>
      <c r="M7" s="142"/>
      <c r="N7" s="132"/>
      <c r="O7" s="132"/>
    </row>
    <row r="8" spans="1:15" ht="17.25" customHeight="1">
      <c r="A8" s="144" t="s">
        <v>19</v>
      </c>
      <c r="B8" s="145"/>
      <c r="C8" s="146"/>
      <c r="D8" s="145"/>
      <c r="E8" s="146"/>
      <c r="F8" s="145"/>
      <c r="G8" s="147"/>
      <c r="H8" s="145"/>
      <c r="I8" s="146"/>
      <c r="J8" s="145"/>
      <c r="K8" s="147"/>
      <c r="L8" s="145"/>
      <c r="M8" s="145"/>
      <c r="N8" s="132"/>
      <c r="O8" s="132"/>
    </row>
    <row r="9" spans="1:15" ht="17.25" customHeight="1">
      <c r="A9" s="145" t="s">
        <v>76</v>
      </c>
      <c r="B9" s="130">
        <v>2077185</v>
      </c>
      <c r="C9" s="121">
        <v>2076995.25</v>
      </c>
      <c r="D9" s="121">
        <v>1779875.25</v>
      </c>
      <c r="E9" s="122"/>
      <c r="F9" s="123"/>
      <c r="G9" s="121"/>
      <c r="H9" s="124"/>
      <c r="I9" s="121">
        <v>297120</v>
      </c>
      <c r="J9" s="121"/>
      <c r="K9" s="125"/>
      <c r="L9" s="125"/>
      <c r="M9" s="125"/>
      <c r="N9" s="132"/>
      <c r="O9" s="132"/>
    </row>
    <row r="10" spans="1:15" ht="17.25" customHeight="1">
      <c r="A10" s="145" t="s">
        <v>77</v>
      </c>
      <c r="B10" s="130">
        <v>0</v>
      </c>
      <c r="C10" s="121">
        <v>0</v>
      </c>
      <c r="D10" s="126">
        <v>0</v>
      </c>
      <c r="E10" s="127"/>
      <c r="F10" s="128"/>
      <c r="G10" s="126"/>
      <c r="H10" s="124"/>
      <c r="I10" s="126"/>
      <c r="J10" s="126"/>
      <c r="K10" s="125"/>
      <c r="L10" s="125"/>
      <c r="M10" s="125"/>
      <c r="N10" s="132"/>
      <c r="O10" s="132"/>
    </row>
    <row r="11" spans="1:15" ht="17.25" customHeight="1">
      <c r="A11" s="145" t="s">
        <v>78</v>
      </c>
      <c r="B11" s="130">
        <v>1837200</v>
      </c>
      <c r="C11" s="121">
        <v>1728250</v>
      </c>
      <c r="D11" s="129">
        <v>1249140</v>
      </c>
      <c r="E11" s="121"/>
      <c r="F11" s="130"/>
      <c r="G11" s="130"/>
      <c r="H11" s="124"/>
      <c r="I11" s="126">
        <v>479110</v>
      </c>
      <c r="J11" s="126"/>
      <c r="K11" s="125"/>
      <c r="L11" s="125"/>
      <c r="M11" s="125"/>
      <c r="N11" s="132"/>
      <c r="O11" s="132"/>
    </row>
    <row r="12" spans="1:15" ht="17.25" customHeight="1">
      <c r="A12" s="145" t="s">
        <v>53</v>
      </c>
      <c r="B12" s="130">
        <v>2352000</v>
      </c>
      <c r="C12" s="121">
        <v>2349941.58</v>
      </c>
      <c r="D12" s="130">
        <v>2307885.58</v>
      </c>
      <c r="E12" s="127"/>
      <c r="F12" s="130"/>
      <c r="G12" s="130"/>
      <c r="H12" s="124"/>
      <c r="I12" s="126">
        <v>42056</v>
      </c>
      <c r="J12" s="126"/>
      <c r="K12" s="125"/>
      <c r="L12" s="125"/>
      <c r="M12" s="125"/>
      <c r="N12" s="132"/>
      <c r="O12" s="132"/>
    </row>
    <row r="13" spans="1:15" ht="17.25" customHeight="1">
      <c r="A13" s="145" t="s">
        <v>53</v>
      </c>
      <c r="B13" s="130">
        <v>0</v>
      </c>
      <c r="C13" s="121">
        <v>0</v>
      </c>
      <c r="D13" s="130">
        <v>0</v>
      </c>
      <c r="E13" s="127"/>
      <c r="F13" s="130"/>
      <c r="G13" s="130"/>
      <c r="H13" s="124"/>
      <c r="I13" s="126"/>
      <c r="J13" s="126"/>
      <c r="K13" s="125"/>
      <c r="L13" s="125"/>
      <c r="M13" s="125"/>
      <c r="N13" s="132"/>
      <c r="O13" s="132"/>
    </row>
    <row r="14" spans="1:15" ht="17.25" customHeight="1">
      <c r="A14" s="145" t="s">
        <v>54</v>
      </c>
      <c r="B14" s="126">
        <v>3988842</v>
      </c>
      <c r="C14" s="121">
        <v>3915992.34</v>
      </c>
      <c r="D14" s="126">
        <v>2876822.34</v>
      </c>
      <c r="E14" s="127">
        <v>50000</v>
      </c>
      <c r="F14" s="130"/>
      <c r="G14" s="130"/>
      <c r="H14" s="124"/>
      <c r="I14" s="126">
        <v>240086</v>
      </c>
      <c r="J14" s="130">
        <v>97240</v>
      </c>
      <c r="K14" s="125">
        <v>603819</v>
      </c>
      <c r="L14" s="125">
        <v>48025</v>
      </c>
      <c r="M14" s="125"/>
      <c r="N14" s="132"/>
      <c r="O14" s="132"/>
    </row>
    <row r="15" spans="1:15" ht="17.25" customHeight="1">
      <c r="A15" s="145" t="s">
        <v>55</v>
      </c>
      <c r="B15" s="130">
        <v>2979155</v>
      </c>
      <c r="C15" s="121">
        <v>2952250.51</v>
      </c>
      <c r="D15" s="126">
        <v>1086721.74</v>
      </c>
      <c r="E15" s="130">
        <v>130860</v>
      </c>
      <c r="F15" s="126">
        <v>1410504.9</v>
      </c>
      <c r="G15" s="126"/>
      <c r="H15" s="124"/>
      <c r="I15" s="126">
        <v>244927.87</v>
      </c>
      <c r="J15" s="126">
        <v>0</v>
      </c>
      <c r="K15" s="125">
        <v>79236</v>
      </c>
      <c r="L15" s="125"/>
      <c r="M15" s="125"/>
      <c r="N15" s="132"/>
      <c r="O15" s="132"/>
    </row>
    <row r="16" spans="1:15" ht="17.25" customHeight="1">
      <c r="A16" s="145" t="s">
        <v>55</v>
      </c>
      <c r="B16" s="130"/>
      <c r="C16" s="121"/>
      <c r="D16" s="126"/>
      <c r="E16" s="129"/>
      <c r="F16" s="126"/>
      <c r="G16" s="126"/>
      <c r="H16" s="124"/>
      <c r="I16" s="126"/>
      <c r="J16" s="128"/>
      <c r="K16" s="125"/>
      <c r="L16" s="125"/>
      <c r="M16" s="125"/>
      <c r="N16" s="132"/>
      <c r="O16" s="132"/>
    </row>
    <row r="17" spans="1:15" ht="17.25" customHeight="1">
      <c r="A17" s="145" t="s">
        <v>79</v>
      </c>
      <c r="B17" s="130">
        <v>230000</v>
      </c>
      <c r="C17" s="121">
        <v>223566.88</v>
      </c>
      <c r="D17" s="130">
        <v>223566.88</v>
      </c>
      <c r="E17" s="127"/>
      <c r="F17" s="126"/>
      <c r="G17" s="126"/>
      <c r="H17" s="124"/>
      <c r="I17" s="126"/>
      <c r="J17" s="128"/>
      <c r="K17" s="125"/>
      <c r="L17" s="125"/>
      <c r="M17" s="125"/>
      <c r="N17" s="132"/>
      <c r="O17" s="132"/>
    </row>
    <row r="18" spans="1:15" ht="17.25" customHeight="1">
      <c r="A18" s="145" t="s">
        <v>56</v>
      </c>
      <c r="B18" s="130">
        <v>2199000</v>
      </c>
      <c r="C18" s="121">
        <v>2198144</v>
      </c>
      <c r="D18" s="126">
        <v>68344</v>
      </c>
      <c r="E18" s="129"/>
      <c r="F18" s="130">
        <v>1989000</v>
      </c>
      <c r="G18" s="130"/>
      <c r="H18" s="124"/>
      <c r="I18" s="126"/>
      <c r="J18" s="130"/>
      <c r="K18" s="125">
        <v>140800</v>
      </c>
      <c r="L18" s="125"/>
      <c r="M18" s="125"/>
      <c r="N18" s="132"/>
      <c r="O18" s="132"/>
    </row>
    <row r="19" spans="1:15" ht="17.25" customHeight="1">
      <c r="A19" s="145" t="s">
        <v>80</v>
      </c>
      <c r="B19" s="130">
        <v>361360</v>
      </c>
      <c r="C19" s="121">
        <v>360515</v>
      </c>
      <c r="D19" s="130">
        <v>143139</v>
      </c>
      <c r="E19" s="127"/>
      <c r="F19" s="126">
        <v>217376</v>
      </c>
      <c r="G19" s="128"/>
      <c r="H19" s="127"/>
      <c r="I19" s="126"/>
      <c r="J19" s="126"/>
      <c r="K19" s="125"/>
      <c r="L19" s="125"/>
      <c r="M19" s="125"/>
      <c r="N19" s="132"/>
      <c r="O19" s="132"/>
    </row>
    <row r="20" spans="1:15" ht="17.25" customHeight="1">
      <c r="A20" s="145" t="s">
        <v>13</v>
      </c>
      <c r="B20" s="130">
        <v>2526558</v>
      </c>
      <c r="C20" s="121">
        <v>2526557.16</v>
      </c>
      <c r="D20" s="126">
        <v>0</v>
      </c>
      <c r="E20" s="127"/>
      <c r="F20" s="128"/>
      <c r="G20" s="128"/>
      <c r="H20" s="127"/>
      <c r="I20" s="126"/>
      <c r="J20" s="126"/>
      <c r="K20" s="125"/>
      <c r="L20" s="125"/>
      <c r="M20" s="126">
        <v>2526557.16</v>
      </c>
      <c r="N20" s="132"/>
      <c r="O20" s="132"/>
    </row>
    <row r="21" spans="1:15" ht="17.25" customHeight="1">
      <c r="A21" s="145" t="s">
        <v>13</v>
      </c>
      <c r="B21" s="130"/>
      <c r="C21" s="121"/>
      <c r="D21" s="126">
        <v>0</v>
      </c>
      <c r="E21" s="127"/>
      <c r="F21" s="128"/>
      <c r="G21" s="128"/>
      <c r="H21" s="127"/>
      <c r="I21" s="126"/>
      <c r="J21" s="126"/>
      <c r="K21" s="125"/>
      <c r="L21" s="125"/>
      <c r="M21" s="126"/>
      <c r="N21" s="132"/>
      <c r="O21" s="132"/>
    </row>
    <row r="22" spans="1:15" ht="17.25" customHeight="1">
      <c r="A22" s="145" t="s">
        <v>81</v>
      </c>
      <c r="B22" s="130">
        <v>448700</v>
      </c>
      <c r="C22" s="121">
        <v>447032</v>
      </c>
      <c r="D22" s="130">
        <v>230039</v>
      </c>
      <c r="E22" s="129">
        <v>19734</v>
      </c>
      <c r="F22" s="130"/>
      <c r="G22" s="130">
        <v>75000</v>
      </c>
      <c r="H22" s="127">
        <v>122259</v>
      </c>
      <c r="I22" s="126"/>
      <c r="J22" s="126"/>
      <c r="K22" s="125"/>
      <c r="L22" s="125"/>
      <c r="M22" s="126"/>
      <c r="N22" s="132"/>
      <c r="O22" s="132"/>
    </row>
    <row r="23" spans="1:15" ht="17.25" customHeight="1">
      <c r="A23" s="145" t="s">
        <v>81</v>
      </c>
      <c r="B23" s="130"/>
      <c r="C23" s="121"/>
      <c r="D23" s="130"/>
      <c r="E23" s="129"/>
      <c r="F23" s="130"/>
      <c r="G23" s="130"/>
      <c r="H23" s="127"/>
      <c r="I23" s="126"/>
      <c r="J23" s="126"/>
      <c r="K23" s="125"/>
      <c r="L23" s="125"/>
      <c r="M23" s="126"/>
      <c r="N23" s="132"/>
      <c r="O23" s="132"/>
    </row>
    <row r="24" spans="1:15" ht="17.25" customHeight="1">
      <c r="A24" s="145" t="s">
        <v>91</v>
      </c>
      <c r="B24" s="130">
        <v>580000</v>
      </c>
      <c r="C24" s="121">
        <v>580000</v>
      </c>
      <c r="D24" s="126"/>
      <c r="E24" s="127"/>
      <c r="F24" s="126"/>
      <c r="G24" s="126"/>
      <c r="H24" s="129"/>
      <c r="I24" s="126">
        <v>580000</v>
      </c>
      <c r="J24" s="131"/>
      <c r="K24" s="125"/>
      <c r="L24" s="125"/>
      <c r="M24" s="126"/>
      <c r="N24" s="132"/>
      <c r="O24" s="132"/>
    </row>
    <row r="25" spans="1:15" s="151" customFormat="1" ht="17.25" customHeight="1" thickBot="1">
      <c r="A25" s="148" t="s">
        <v>42</v>
      </c>
      <c r="B25" s="149">
        <f>SUM(B9:B24)</f>
        <v>19580000</v>
      </c>
      <c r="C25" s="149">
        <f>+SUM(C9:C24)</f>
        <v>19359244.72</v>
      </c>
      <c r="D25" s="149">
        <f aca="true" t="shared" si="0" ref="D25:K25">SUM(D9:D24)</f>
        <v>9965533.790000001</v>
      </c>
      <c r="E25" s="149">
        <f t="shared" si="0"/>
        <v>200594</v>
      </c>
      <c r="F25" s="149">
        <f t="shared" si="0"/>
        <v>3616880.9</v>
      </c>
      <c r="G25" s="149">
        <f t="shared" si="0"/>
        <v>75000</v>
      </c>
      <c r="H25" s="150">
        <f t="shared" si="0"/>
        <v>122259</v>
      </c>
      <c r="I25" s="149">
        <f t="shared" si="0"/>
        <v>1883299.87</v>
      </c>
      <c r="J25" s="149">
        <f t="shared" si="0"/>
        <v>97240</v>
      </c>
      <c r="K25" s="149">
        <f t="shared" si="0"/>
        <v>823855</v>
      </c>
      <c r="L25" s="149">
        <f>SUM(L8:L24)</f>
        <v>48025</v>
      </c>
      <c r="M25" s="149">
        <f>SUM(M8:M24)</f>
        <v>2526557.16</v>
      </c>
      <c r="O25" s="152"/>
    </row>
    <row r="26" spans="1:15" ht="17.25" customHeight="1" thickTop="1">
      <c r="A26" s="144" t="s">
        <v>20</v>
      </c>
      <c r="B26" s="145"/>
      <c r="C26" s="146"/>
      <c r="D26" s="145"/>
      <c r="E26" s="146"/>
      <c r="F26" s="145"/>
      <c r="G26" s="145"/>
      <c r="H26" s="146"/>
      <c r="I26" s="146"/>
      <c r="J26" s="146"/>
      <c r="K26" s="145"/>
      <c r="L26" s="145"/>
      <c r="M26" s="153"/>
      <c r="N26" s="154"/>
      <c r="O26" s="132"/>
    </row>
    <row r="27" spans="1:15" ht="17.25" customHeight="1">
      <c r="A27" s="145" t="s">
        <v>82</v>
      </c>
      <c r="B27" s="130">
        <v>695000</v>
      </c>
      <c r="C27" s="127">
        <v>764816.57</v>
      </c>
      <c r="D27" s="121"/>
      <c r="E27" s="122"/>
      <c r="F27" s="121"/>
      <c r="G27" s="121"/>
      <c r="H27" s="122"/>
      <c r="I27" s="122"/>
      <c r="J27" s="122"/>
      <c r="K27" s="121"/>
      <c r="L27" s="121"/>
      <c r="M27" s="121"/>
      <c r="N27" s="132"/>
      <c r="O27" s="132"/>
    </row>
    <row r="28" spans="1:15" ht="17.25" customHeight="1">
      <c r="A28" s="145" t="s">
        <v>83</v>
      </c>
      <c r="B28" s="130">
        <v>313000</v>
      </c>
      <c r="C28" s="127">
        <v>371258</v>
      </c>
      <c r="D28" s="126"/>
      <c r="E28" s="127"/>
      <c r="F28" s="126"/>
      <c r="G28" s="126"/>
      <c r="H28" s="127"/>
      <c r="I28" s="127"/>
      <c r="J28" s="127"/>
      <c r="K28" s="126"/>
      <c r="L28" s="126"/>
      <c r="M28" s="126"/>
      <c r="N28" s="132"/>
      <c r="O28" s="132"/>
    </row>
    <row r="29" spans="1:15" ht="17.25" customHeight="1">
      <c r="A29" s="145" t="s">
        <v>84</v>
      </c>
      <c r="B29" s="130">
        <v>218000</v>
      </c>
      <c r="C29" s="122">
        <v>134301</v>
      </c>
      <c r="D29" s="126"/>
      <c r="E29" s="127"/>
      <c r="F29" s="126"/>
      <c r="G29" s="126"/>
      <c r="H29" s="127"/>
      <c r="I29" s="127"/>
      <c r="J29" s="127"/>
      <c r="K29" s="126"/>
      <c r="L29" s="126"/>
      <c r="M29" s="126"/>
      <c r="N29" s="132"/>
      <c r="O29" s="132"/>
    </row>
    <row r="30" spans="1:15" ht="17.25" customHeight="1">
      <c r="A30" s="145" t="s">
        <v>85</v>
      </c>
      <c r="B30" s="130">
        <v>115000</v>
      </c>
      <c r="C30" s="127">
        <v>180063.34</v>
      </c>
      <c r="D30" s="126"/>
      <c r="E30" s="127"/>
      <c r="F30" s="126"/>
      <c r="G30" s="126"/>
      <c r="H30" s="127"/>
      <c r="I30" s="127"/>
      <c r="J30" s="127"/>
      <c r="K30" s="126"/>
      <c r="L30" s="126"/>
      <c r="M30" s="126"/>
      <c r="N30" s="132"/>
      <c r="O30" s="132"/>
    </row>
    <row r="31" spans="1:15" ht="17.25" customHeight="1">
      <c r="A31" s="145" t="s">
        <v>86</v>
      </c>
      <c r="B31" s="130">
        <v>9529000</v>
      </c>
      <c r="C31" s="127">
        <v>13764289.97</v>
      </c>
      <c r="D31" s="126"/>
      <c r="E31" s="127"/>
      <c r="F31" s="126"/>
      <c r="G31" s="126"/>
      <c r="H31" s="127"/>
      <c r="I31" s="127"/>
      <c r="J31" s="127"/>
      <c r="K31" s="126"/>
      <c r="L31" s="126"/>
      <c r="M31" s="126"/>
      <c r="N31" s="132"/>
      <c r="O31" s="132"/>
    </row>
    <row r="32" spans="1:15" ht="17.25" customHeight="1">
      <c r="A32" s="145" t="s">
        <v>87</v>
      </c>
      <c r="B32" s="130">
        <v>8710000</v>
      </c>
      <c r="C32" s="130">
        <v>10620195</v>
      </c>
      <c r="D32" s="126"/>
      <c r="E32" s="127"/>
      <c r="F32" s="126"/>
      <c r="G32" s="126"/>
      <c r="H32" s="127"/>
      <c r="I32" s="127"/>
      <c r="J32" s="127"/>
      <c r="K32" s="126"/>
      <c r="L32" s="126"/>
      <c r="M32" s="126"/>
      <c r="N32" s="132"/>
      <c r="O32" s="132"/>
    </row>
    <row r="33" spans="1:15" ht="17.25" customHeight="1">
      <c r="A33" s="145" t="s">
        <v>106</v>
      </c>
      <c r="B33" s="130"/>
      <c r="C33" s="129">
        <v>0</v>
      </c>
      <c r="D33" s="126"/>
      <c r="E33" s="127"/>
      <c r="F33" s="126"/>
      <c r="G33" s="126"/>
      <c r="H33" s="127"/>
      <c r="I33" s="127"/>
      <c r="J33" s="127"/>
      <c r="K33" s="126"/>
      <c r="L33" s="126"/>
      <c r="M33" s="126"/>
      <c r="N33" s="132"/>
      <c r="O33" s="132"/>
    </row>
    <row r="34" spans="1:15" ht="17.25" customHeight="1" thickBot="1">
      <c r="A34" s="148" t="s">
        <v>32</v>
      </c>
      <c r="B34" s="155">
        <f>+SUM(B27:B32)</f>
        <v>19580000</v>
      </c>
      <c r="C34" s="156">
        <f>+SUM(C27:C32)</f>
        <v>25834923.880000003</v>
      </c>
      <c r="D34" s="157"/>
      <c r="E34" s="158"/>
      <c r="F34" s="157"/>
      <c r="G34" s="157"/>
      <c r="H34" s="158"/>
      <c r="I34" s="158"/>
      <c r="J34" s="158"/>
      <c r="K34" s="157"/>
      <c r="L34" s="157"/>
      <c r="M34" s="157"/>
      <c r="N34" s="132"/>
      <c r="O34" s="132"/>
    </row>
    <row r="35" spans="1:15" ht="17.25" customHeight="1" thickBot="1" thickTop="1">
      <c r="A35" s="159" t="s">
        <v>88</v>
      </c>
      <c r="B35" s="160"/>
      <c r="C35" s="161">
        <f>C34-C25</f>
        <v>6475679.160000004</v>
      </c>
      <c r="D35" s="146"/>
      <c r="E35" s="146"/>
      <c r="F35" s="162"/>
      <c r="G35" s="146"/>
      <c r="H35" s="146"/>
      <c r="I35" s="146"/>
      <c r="J35" s="146"/>
      <c r="K35" s="146"/>
      <c r="L35" s="146"/>
      <c r="M35" s="146"/>
      <c r="N35" s="132"/>
      <c r="O35" s="132"/>
    </row>
    <row r="36" spans="1:13" ht="17.25" customHeight="1" thickTop="1">
      <c r="A36" s="197" t="s">
        <v>115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9"/>
      <c r="M36" s="199"/>
    </row>
    <row r="37" spans="1:13" ht="17.25" customHeight="1">
      <c r="A37" s="197" t="s">
        <v>111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9"/>
      <c r="M37" s="199"/>
    </row>
    <row r="38" spans="1:13" ht="17.25" customHeight="1">
      <c r="A38" s="197" t="s">
        <v>129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9"/>
      <c r="M38" s="199"/>
    </row>
    <row r="39" spans="1:13" ht="17.2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1:13" ht="17.25" customHeight="1">
      <c r="A40" s="200" t="s">
        <v>16</v>
      </c>
      <c r="B40" s="200" t="s">
        <v>17</v>
      </c>
      <c r="C40" s="200" t="s">
        <v>1</v>
      </c>
      <c r="D40" s="134" t="s">
        <v>15</v>
      </c>
      <c r="E40" s="135" t="s">
        <v>21</v>
      </c>
      <c r="F40" s="136"/>
      <c r="G40" s="136"/>
      <c r="H40" s="137" t="s">
        <v>107</v>
      </c>
      <c r="I40" s="135" t="s">
        <v>67</v>
      </c>
      <c r="J40" s="138" t="s">
        <v>37</v>
      </c>
      <c r="K40" s="137" t="s">
        <v>59</v>
      </c>
      <c r="L40" s="137"/>
      <c r="M40" s="136"/>
    </row>
    <row r="41" spans="1:13" ht="17.25" customHeight="1">
      <c r="A41" s="201"/>
      <c r="B41" s="201"/>
      <c r="C41" s="201"/>
      <c r="D41" s="139" t="s">
        <v>18</v>
      </c>
      <c r="E41" s="140" t="s">
        <v>193</v>
      </c>
      <c r="F41" s="139" t="s">
        <v>43</v>
      </c>
      <c r="G41" s="139" t="s">
        <v>30</v>
      </c>
      <c r="H41" s="139" t="s">
        <v>108</v>
      </c>
      <c r="I41" s="140" t="s">
        <v>58</v>
      </c>
      <c r="J41" s="141" t="s">
        <v>38</v>
      </c>
      <c r="K41" s="139" t="s">
        <v>39</v>
      </c>
      <c r="L41" s="139" t="s">
        <v>194</v>
      </c>
      <c r="M41" s="139" t="s">
        <v>13</v>
      </c>
    </row>
    <row r="42" spans="1:13" ht="17.25" customHeight="1">
      <c r="A42" s="202"/>
      <c r="B42" s="202"/>
      <c r="C42" s="202"/>
      <c r="D42" s="142"/>
      <c r="E42" s="143" t="s">
        <v>192</v>
      </c>
      <c r="F42" s="142"/>
      <c r="G42" s="142"/>
      <c r="H42" s="142"/>
      <c r="I42" s="143"/>
      <c r="J42" s="142" t="s">
        <v>36</v>
      </c>
      <c r="K42" s="142" t="s">
        <v>60</v>
      </c>
      <c r="L42" s="142"/>
      <c r="M42" s="142"/>
    </row>
    <row r="43" spans="1:13" ht="17.25" customHeight="1">
      <c r="A43" s="144" t="s">
        <v>19</v>
      </c>
      <c r="B43" s="145"/>
      <c r="C43" s="146"/>
      <c r="D43" s="145"/>
      <c r="E43" s="146"/>
      <c r="F43" s="145"/>
      <c r="G43" s="147"/>
      <c r="H43" s="145"/>
      <c r="I43" s="146"/>
      <c r="J43" s="145"/>
      <c r="K43" s="147"/>
      <c r="L43" s="145"/>
      <c r="M43" s="145"/>
    </row>
    <row r="44" spans="1:13" ht="17.25" customHeight="1">
      <c r="A44" s="145" t="s">
        <v>76</v>
      </c>
      <c r="B44" s="130">
        <v>2077185</v>
      </c>
      <c r="C44" s="121">
        <v>2076995.25</v>
      </c>
      <c r="D44" s="121">
        <v>1779875.25</v>
      </c>
      <c r="E44" s="122"/>
      <c r="F44" s="123"/>
      <c r="G44" s="121"/>
      <c r="H44" s="124"/>
      <c r="I44" s="121">
        <v>297120</v>
      </c>
      <c r="J44" s="121"/>
      <c r="K44" s="125"/>
      <c r="L44" s="125"/>
      <c r="M44" s="125"/>
    </row>
    <row r="45" spans="1:13" ht="17.25" customHeight="1">
      <c r="A45" s="145" t="s">
        <v>76</v>
      </c>
      <c r="B45" s="130">
        <v>0</v>
      </c>
      <c r="C45" s="121">
        <v>229000</v>
      </c>
      <c r="D45" s="126">
        <v>229000</v>
      </c>
      <c r="E45" s="127"/>
      <c r="F45" s="128"/>
      <c r="G45" s="126"/>
      <c r="H45" s="124"/>
      <c r="I45" s="126"/>
      <c r="J45" s="126"/>
      <c r="K45" s="125"/>
      <c r="L45" s="125"/>
      <c r="M45" s="125"/>
    </row>
    <row r="46" spans="1:13" ht="17.25" customHeight="1">
      <c r="A46" s="145" t="s">
        <v>78</v>
      </c>
      <c r="B46" s="130">
        <v>1837200</v>
      </c>
      <c r="C46" s="121">
        <v>1728250</v>
      </c>
      <c r="D46" s="129">
        <v>1249140</v>
      </c>
      <c r="E46" s="121"/>
      <c r="F46" s="130"/>
      <c r="G46" s="130"/>
      <c r="H46" s="124"/>
      <c r="I46" s="126">
        <v>479110</v>
      </c>
      <c r="J46" s="126"/>
      <c r="K46" s="125"/>
      <c r="L46" s="125"/>
      <c r="M46" s="125"/>
    </row>
    <row r="47" spans="1:13" ht="17.25" customHeight="1">
      <c r="A47" s="145" t="s">
        <v>53</v>
      </c>
      <c r="B47" s="130">
        <v>2352000</v>
      </c>
      <c r="C47" s="121">
        <v>2349941.58</v>
      </c>
      <c r="D47" s="130">
        <v>2307885.58</v>
      </c>
      <c r="E47" s="127"/>
      <c r="F47" s="130"/>
      <c r="G47" s="130"/>
      <c r="H47" s="124"/>
      <c r="I47" s="126">
        <v>42056</v>
      </c>
      <c r="J47" s="126"/>
      <c r="K47" s="125"/>
      <c r="L47" s="125"/>
      <c r="M47" s="125"/>
    </row>
    <row r="48" spans="1:13" ht="17.25" customHeight="1">
      <c r="A48" s="145" t="s">
        <v>53</v>
      </c>
      <c r="B48" s="130">
        <v>0</v>
      </c>
      <c r="C48" s="121">
        <v>0</v>
      </c>
      <c r="D48" s="130">
        <v>0</v>
      </c>
      <c r="E48" s="127"/>
      <c r="F48" s="130"/>
      <c r="G48" s="130"/>
      <c r="H48" s="124"/>
      <c r="I48" s="126"/>
      <c r="J48" s="126"/>
      <c r="K48" s="125"/>
      <c r="L48" s="125"/>
      <c r="M48" s="125"/>
    </row>
    <row r="49" spans="1:13" ht="17.25" customHeight="1">
      <c r="A49" s="145" t="s">
        <v>54</v>
      </c>
      <c r="B49" s="126">
        <v>3988842</v>
      </c>
      <c r="C49" s="121">
        <v>3915992.34</v>
      </c>
      <c r="D49" s="126">
        <v>2876822.34</v>
      </c>
      <c r="E49" s="127">
        <v>50000</v>
      </c>
      <c r="F49" s="130"/>
      <c r="G49" s="130"/>
      <c r="H49" s="124"/>
      <c r="I49" s="126">
        <v>240086</v>
      </c>
      <c r="J49" s="130">
        <v>97240</v>
      </c>
      <c r="K49" s="125">
        <v>603819</v>
      </c>
      <c r="L49" s="125">
        <v>48025</v>
      </c>
      <c r="M49" s="125"/>
    </row>
    <row r="50" spans="1:13" ht="17.25" customHeight="1">
      <c r="A50" s="145" t="s">
        <v>54</v>
      </c>
      <c r="B50" s="126"/>
      <c r="C50" s="121">
        <v>1267000</v>
      </c>
      <c r="D50" s="126">
        <v>1177000</v>
      </c>
      <c r="E50" s="127"/>
      <c r="F50" s="130"/>
      <c r="G50" s="130"/>
      <c r="H50" s="124">
        <v>90000</v>
      </c>
      <c r="I50" s="126"/>
      <c r="J50" s="130"/>
      <c r="K50" s="125"/>
      <c r="L50" s="125"/>
      <c r="M50" s="125"/>
    </row>
    <row r="51" spans="1:13" ht="17.25" customHeight="1">
      <c r="A51" s="145" t="s">
        <v>55</v>
      </c>
      <c r="B51" s="130">
        <v>2979155</v>
      </c>
      <c r="C51" s="121">
        <v>2952250.51</v>
      </c>
      <c r="D51" s="126">
        <v>1086721.74</v>
      </c>
      <c r="E51" s="130">
        <v>130860</v>
      </c>
      <c r="F51" s="126">
        <v>1410504.9</v>
      </c>
      <c r="G51" s="126"/>
      <c r="H51" s="124"/>
      <c r="I51" s="126">
        <v>244927.87</v>
      </c>
      <c r="J51" s="126">
        <v>0</v>
      </c>
      <c r="K51" s="125">
        <v>79236</v>
      </c>
      <c r="L51" s="125"/>
      <c r="M51" s="125"/>
    </row>
    <row r="52" spans="1:13" ht="17.25" customHeight="1">
      <c r="A52" s="145" t="s">
        <v>79</v>
      </c>
      <c r="B52" s="130">
        <v>230000</v>
      </c>
      <c r="C52" s="121">
        <v>223566.88</v>
      </c>
      <c r="D52" s="130">
        <v>223566.88</v>
      </c>
      <c r="E52" s="127"/>
      <c r="F52" s="126"/>
      <c r="G52" s="126"/>
      <c r="H52" s="124"/>
      <c r="I52" s="126"/>
      <c r="J52" s="128"/>
      <c r="K52" s="125"/>
      <c r="L52" s="125"/>
      <c r="M52" s="125"/>
    </row>
    <row r="53" spans="1:13" ht="17.25" customHeight="1">
      <c r="A53" s="145" t="s">
        <v>56</v>
      </c>
      <c r="B53" s="130">
        <v>2199000</v>
      </c>
      <c r="C53" s="121">
        <v>2198144</v>
      </c>
      <c r="D53" s="126">
        <v>68344</v>
      </c>
      <c r="E53" s="129"/>
      <c r="F53" s="130">
        <v>1989000</v>
      </c>
      <c r="G53" s="130"/>
      <c r="H53" s="124"/>
      <c r="I53" s="126"/>
      <c r="J53" s="130"/>
      <c r="K53" s="125">
        <v>140800</v>
      </c>
      <c r="L53" s="125"/>
      <c r="M53" s="125"/>
    </row>
    <row r="54" spans="1:13" ht="17.25" customHeight="1">
      <c r="A54" s="145" t="s">
        <v>80</v>
      </c>
      <c r="B54" s="130">
        <v>361360</v>
      </c>
      <c r="C54" s="121">
        <v>360515</v>
      </c>
      <c r="D54" s="130">
        <v>143139</v>
      </c>
      <c r="E54" s="127"/>
      <c r="F54" s="126">
        <v>217376</v>
      </c>
      <c r="G54" s="128"/>
      <c r="H54" s="127"/>
      <c r="I54" s="126"/>
      <c r="J54" s="126"/>
      <c r="K54" s="125"/>
      <c r="L54" s="125"/>
      <c r="M54" s="125"/>
    </row>
    <row r="55" spans="1:13" ht="17.25" customHeight="1">
      <c r="A55" s="145" t="s">
        <v>13</v>
      </c>
      <c r="B55" s="130">
        <v>2526558</v>
      </c>
      <c r="C55" s="121">
        <v>2526557.16</v>
      </c>
      <c r="D55" s="126">
        <v>0</v>
      </c>
      <c r="E55" s="127"/>
      <c r="F55" s="128"/>
      <c r="G55" s="128"/>
      <c r="H55" s="127"/>
      <c r="I55" s="126"/>
      <c r="J55" s="126"/>
      <c r="K55" s="125"/>
      <c r="L55" s="125"/>
      <c r="M55" s="126">
        <v>2526557.16</v>
      </c>
    </row>
    <row r="56" spans="1:13" ht="17.25" customHeight="1">
      <c r="A56" s="145" t="s">
        <v>13</v>
      </c>
      <c r="B56" s="130"/>
      <c r="C56" s="121"/>
      <c r="D56" s="126">
        <v>0</v>
      </c>
      <c r="E56" s="127"/>
      <c r="F56" s="128"/>
      <c r="G56" s="128"/>
      <c r="H56" s="127"/>
      <c r="I56" s="126"/>
      <c r="J56" s="126"/>
      <c r="K56" s="125"/>
      <c r="L56" s="125"/>
      <c r="M56" s="126"/>
    </row>
    <row r="57" spans="1:13" ht="17.25" customHeight="1">
      <c r="A57" s="145" t="s">
        <v>81</v>
      </c>
      <c r="B57" s="130">
        <v>448700</v>
      </c>
      <c r="C57" s="121">
        <v>447032</v>
      </c>
      <c r="D57" s="130">
        <v>230039</v>
      </c>
      <c r="E57" s="129">
        <v>19734</v>
      </c>
      <c r="F57" s="130"/>
      <c r="G57" s="130">
        <v>75000</v>
      </c>
      <c r="H57" s="127">
        <v>122259</v>
      </c>
      <c r="I57" s="126"/>
      <c r="J57" s="126"/>
      <c r="K57" s="125"/>
      <c r="L57" s="125"/>
      <c r="M57" s="126"/>
    </row>
    <row r="58" spans="1:13" ht="17.25" customHeight="1">
      <c r="A58" s="145" t="s">
        <v>91</v>
      </c>
      <c r="B58" s="130">
        <v>580000</v>
      </c>
      <c r="C58" s="121">
        <v>580000</v>
      </c>
      <c r="D58" s="126"/>
      <c r="E58" s="127"/>
      <c r="F58" s="126"/>
      <c r="G58" s="126"/>
      <c r="H58" s="129"/>
      <c r="I58" s="166">
        <v>580000</v>
      </c>
      <c r="J58" s="126"/>
      <c r="K58" s="167"/>
      <c r="L58" s="125"/>
      <c r="M58" s="126"/>
    </row>
    <row r="59" spans="1:13" ht="17.25" customHeight="1">
      <c r="A59" s="145" t="s">
        <v>91</v>
      </c>
      <c r="B59" s="130"/>
      <c r="C59" s="121">
        <v>1635000</v>
      </c>
      <c r="D59" s="126"/>
      <c r="E59" s="127"/>
      <c r="F59" s="126"/>
      <c r="G59" s="126"/>
      <c r="H59" s="129"/>
      <c r="I59" s="166">
        <v>1635000</v>
      </c>
      <c r="J59" s="131"/>
      <c r="K59" s="167"/>
      <c r="L59" s="125"/>
      <c r="M59" s="126"/>
    </row>
    <row r="60" spans="1:13" ht="17.25" customHeight="1" thickBot="1">
      <c r="A60" s="148" t="s">
        <v>42</v>
      </c>
      <c r="B60" s="149">
        <f>SUM(B44:B58)</f>
        <v>19580000</v>
      </c>
      <c r="C60" s="149">
        <f>+SUM(C44:C58)</f>
        <v>20855244.720000003</v>
      </c>
      <c r="D60" s="149">
        <f aca="true" t="shared" si="1" ref="D60:K60">SUM(D44:D58)</f>
        <v>11371533.790000001</v>
      </c>
      <c r="E60" s="149">
        <f t="shared" si="1"/>
        <v>200594</v>
      </c>
      <c r="F60" s="149">
        <f t="shared" si="1"/>
        <v>3616880.9</v>
      </c>
      <c r="G60" s="149">
        <f t="shared" si="1"/>
        <v>75000</v>
      </c>
      <c r="H60" s="150">
        <f t="shared" si="1"/>
        <v>212259</v>
      </c>
      <c r="I60" s="149">
        <f t="shared" si="1"/>
        <v>1883299.87</v>
      </c>
      <c r="J60" s="161">
        <f t="shared" si="1"/>
        <v>97240</v>
      </c>
      <c r="K60" s="149">
        <f t="shared" si="1"/>
        <v>823855</v>
      </c>
      <c r="L60" s="149">
        <f>SUM(L43:L58)</f>
        <v>48025</v>
      </c>
      <c r="M60" s="149">
        <f>SUM(M43:M58)</f>
        <v>2526557.16</v>
      </c>
    </row>
    <row r="61" spans="1:13" ht="17.25" customHeight="1" thickTop="1">
      <c r="A61" s="144" t="s">
        <v>20</v>
      </c>
      <c r="B61" s="145"/>
      <c r="C61" s="146"/>
      <c r="D61" s="145"/>
      <c r="E61" s="146"/>
      <c r="F61" s="145"/>
      <c r="G61" s="145"/>
      <c r="H61" s="146"/>
      <c r="I61" s="146"/>
      <c r="J61" s="146"/>
      <c r="K61" s="145"/>
      <c r="L61" s="145"/>
      <c r="M61" s="153"/>
    </row>
    <row r="62" spans="1:13" ht="17.25" customHeight="1">
      <c r="A62" s="145" t="s">
        <v>82</v>
      </c>
      <c r="B62" s="130">
        <v>695000</v>
      </c>
      <c r="C62" s="127">
        <v>764816.57</v>
      </c>
      <c r="D62" s="121"/>
      <c r="E62" s="122"/>
      <c r="F62" s="121"/>
      <c r="G62" s="121"/>
      <c r="H62" s="122"/>
      <c r="I62" s="122"/>
      <c r="J62" s="122"/>
      <c r="K62" s="121"/>
      <c r="L62" s="121"/>
      <c r="M62" s="121"/>
    </row>
    <row r="63" spans="1:13" ht="17.25" customHeight="1">
      <c r="A63" s="145" t="s">
        <v>83</v>
      </c>
      <c r="B63" s="130">
        <v>313000</v>
      </c>
      <c r="C63" s="127">
        <v>371258</v>
      </c>
      <c r="D63" s="126"/>
      <c r="E63" s="127"/>
      <c r="F63" s="126"/>
      <c r="G63" s="126"/>
      <c r="H63" s="127"/>
      <c r="I63" s="127"/>
      <c r="J63" s="127"/>
      <c r="K63" s="126"/>
      <c r="L63" s="126"/>
      <c r="M63" s="126"/>
    </row>
    <row r="64" spans="1:13" ht="17.25" customHeight="1">
      <c r="A64" s="145" t="s">
        <v>84</v>
      </c>
      <c r="B64" s="130">
        <v>218000</v>
      </c>
      <c r="C64" s="122">
        <v>134301</v>
      </c>
      <c r="D64" s="126"/>
      <c r="E64" s="127"/>
      <c r="F64" s="126"/>
      <c r="G64" s="126"/>
      <c r="H64" s="127"/>
      <c r="I64" s="127"/>
      <c r="J64" s="127"/>
      <c r="K64" s="126"/>
      <c r="L64" s="126"/>
      <c r="M64" s="126"/>
    </row>
    <row r="65" spans="1:13" ht="17.25" customHeight="1">
      <c r="A65" s="145" t="s">
        <v>85</v>
      </c>
      <c r="B65" s="130">
        <v>115000</v>
      </c>
      <c r="C65" s="127">
        <v>180063.34</v>
      </c>
      <c r="D65" s="126"/>
      <c r="E65" s="127"/>
      <c r="F65" s="126"/>
      <c r="G65" s="126"/>
      <c r="H65" s="127"/>
      <c r="I65" s="127"/>
      <c r="J65" s="127"/>
      <c r="K65" s="126"/>
      <c r="L65" s="126"/>
      <c r="M65" s="126"/>
    </row>
    <row r="66" spans="1:13" ht="17.25" customHeight="1">
      <c r="A66" s="145" t="s">
        <v>86</v>
      </c>
      <c r="B66" s="130">
        <v>9529000</v>
      </c>
      <c r="C66" s="127">
        <v>13764289.97</v>
      </c>
      <c r="D66" s="126"/>
      <c r="E66" s="127"/>
      <c r="F66" s="126"/>
      <c r="G66" s="126"/>
      <c r="H66" s="127"/>
      <c r="I66" s="127"/>
      <c r="J66" s="127"/>
      <c r="K66" s="126"/>
      <c r="L66" s="126"/>
      <c r="M66" s="126"/>
    </row>
    <row r="67" spans="1:13" ht="17.25" customHeight="1">
      <c r="A67" s="145" t="s">
        <v>87</v>
      </c>
      <c r="B67" s="130">
        <v>8710000</v>
      </c>
      <c r="C67" s="130">
        <v>10620195</v>
      </c>
      <c r="D67" s="126"/>
      <c r="E67" s="127"/>
      <c r="F67" s="126"/>
      <c r="G67" s="126"/>
      <c r="H67" s="127"/>
      <c r="I67" s="127"/>
      <c r="J67" s="127"/>
      <c r="K67" s="126"/>
      <c r="L67" s="126"/>
      <c r="M67" s="126"/>
    </row>
    <row r="68" spans="1:13" ht="17.25" customHeight="1">
      <c r="A68" s="145" t="s">
        <v>106</v>
      </c>
      <c r="B68" s="130"/>
      <c r="C68" s="129">
        <v>0</v>
      </c>
      <c r="D68" s="126"/>
      <c r="E68" s="127"/>
      <c r="F68" s="126"/>
      <c r="G68" s="126"/>
      <c r="H68" s="127"/>
      <c r="I68" s="127"/>
      <c r="J68" s="127"/>
      <c r="K68" s="126"/>
      <c r="L68" s="126"/>
      <c r="M68" s="126"/>
    </row>
    <row r="69" spans="1:13" ht="17.25" customHeight="1" thickBot="1">
      <c r="A69" s="148" t="s">
        <v>32</v>
      </c>
      <c r="B69" s="155">
        <f>+SUM(B62:B67)</f>
        <v>19580000</v>
      </c>
      <c r="C69" s="156">
        <f>+SUM(C62:C67)</f>
        <v>25834923.880000003</v>
      </c>
      <c r="D69" s="157"/>
      <c r="E69" s="158"/>
      <c r="F69" s="157"/>
      <c r="G69" s="157"/>
      <c r="H69" s="158"/>
      <c r="I69" s="158"/>
      <c r="J69" s="158"/>
      <c r="K69" s="157"/>
      <c r="L69" s="157"/>
      <c r="M69" s="157"/>
    </row>
    <row r="70" spans="1:13" ht="17.25" customHeight="1" thickBot="1" thickTop="1">
      <c r="A70" s="159" t="s">
        <v>88</v>
      </c>
      <c r="B70" s="160"/>
      <c r="C70" s="161">
        <f>C69-C60</f>
        <v>4979679.16</v>
      </c>
      <c r="D70" s="146"/>
      <c r="E70" s="146"/>
      <c r="F70" s="162"/>
      <c r="G70" s="146"/>
      <c r="H70" s="146"/>
      <c r="I70" s="146"/>
      <c r="J70" s="146"/>
      <c r="K70" s="146"/>
      <c r="L70" s="146"/>
      <c r="M70" s="146"/>
    </row>
    <row r="71" ht="17.25" customHeight="1" thickTop="1"/>
  </sheetData>
  <sheetProtection/>
  <mergeCells count="12">
    <mergeCell ref="A36:M36"/>
    <mergeCell ref="A37:M37"/>
    <mergeCell ref="A38:M38"/>
    <mergeCell ref="A40:A42"/>
    <mergeCell ref="B40:B42"/>
    <mergeCell ref="C40:C42"/>
    <mergeCell ref="A1:M1"/>
    <mergeCell ref="A2:M2"/>
    <mergeCell ref="A3:M3"/>
    <mergeCell ref="A5:A7"/>
    <mergeCell ref="B5:B7"/>
    <mergeCell ref="C5:C7"/>
  </mergeCells>
  <printOptions/>
  <pageMargins left="0.1968503937007874" right="0.15748031496062992" top="0.35433070866141736" bottom="0.15748031496062992" header="0.31496062992125984" footer="0.15748031496062992"/>
  <pageSetup horizontalDpi="360" verticalDpi="36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130" zoomScaleSheetLayoutView="130" zoomScalePageLayoutView="0" workbookViewId="0" topLeftCell="A7">
      <selection activeCell="H13" sqref="H13"/>
    </sheetView>
  </sheetViews>
  <sheetFormatPr defaultColWidth="9.33203125" defaultRowHeight="25.5" customHeight="1"/>
  <cols>
    <col min="1" max="1" width="2" style="70" customWidth="1"/>
    <col min="2" max="2" width="68.33203125" style="70" customWidth="1"/>
    <col min="3" max="3" width="15.83203125" style="71" customWidth="1"/>
    <col min="4" max="4" width="25.66015625" style="70" customWidth="1"/>
    <col min="5" max="16384" width="9.33203125" style="70" customWidth="1"/>
  </cols>
  <sheetData>
    <row r="1" spans="1:2" ht="25.5" customHeight="1">
      <c r="A1" s="72" t="s">
        <v>29</v>
      </c>
      <c r="B1" s="72"/>
    </row>
    <row r="2" spans="1:2" ht="25.5" customHeight="1">
      <c r="A2" s="72" t="s">
        <v>89</v>
      </c>
      <c r="B2" s="72"/>
    </row>
    <row r="3" ht="25.5" customHeight="1">
      <c r="A3" s="72" t="s">
        <v>90</v>
      </c>
    </row>
    <row r="4" spans="2:3" ht="25.5" customHeight="1">
      <c r="B4" s="70" t="s">
        <v>125</v>
      </c>
      <c r="C4" s="71">
        <v>10300</v>
      </c>
    </row>
    <row r="5" spans="2:3" ht="25.5" customHeight="1">
      <c r="B5" s="70" t="s">
        <v>109</v>
      </c>
      <c r="C5" s="71">
        <v>25000</v>
      </c>
    </row>
    <row r="6" spans="2:3" ht="25.5" customHeight="1">
      <c r="B6" s="70" t="s">
        <v>126</v>
      </c>
      <c r="C6" s="71">
        <v>9800</v>
      </c>
    </row>
    <row r="7" spans="2:3" ht="25.5" customHeight="1">
      <c r="B7" s="70" t="s">
        <v>127</v>
      </c>
      <c r="C7" s="71">
        <v>75000</v>
      </c>
    </row>
    <row r="8" spans="2:3" s="72" customFormat="1" ht="25.5" customHeight="1" thickBot="1">
      <c r="B8" s="73" t="s">
        <v>1</v>
      </c>
      <c r="C8" s="74">
        <f>SUM(C4:C7)</f>
        <v>120100</v>
      </c>
    </row>
    <row r="9" spans="2:4" ht="25.5" customHeight="1" thickTop="1">
      <c r="B9" s="75"/>
      <c r="C9" s="76"/>
      <c r="D9" s="75"/>
    </row>
    <row r="10" spans="2:4" ht="25.5" customHeight="1">
      <c r="B10" s="73"/>
      <c r="C10" s="87"/>
      <c r="D10" s="75"/>
    </row>
    <row r="11" spans="1:4" ht="25.5" customHeight="1">
      <c r="A11" s="77" t="s">
        <v>138</v>
      </c>
      <c r="C11" s="76"/>
      <c r="D11" s="75"/>
    </row>
    <row r="12" spans="2:3" ht="25.5" customHeight="1">
      <c r="B12" s="75" t="s">
        <v>143</v>
      </c>
      <c r="C12" s="76">
        <v>1100000</v>
      </c>
    </row>
    <row r="13" spans="2:4" ht="25.5" customHeight="1" thickBot="1">
      <c r="B13" s="73" t="s">
        <v>1</v>
      </c>
      <c r="C13" s="74">
        <f>SUM(C12)</f>
        <v>1100000</v>
      </c>
      <c r="D13" s="75"/>
    </row>
    <row r="14" spans="2:4" ht="25.5" customHeight="1" thickTop="1">
      <c r="B14" s="75"/>
      <c r="C14" s="76"/>
      <c r="D14" s="75"/>
    </row>
    <row r="15" spans="1:4" ht="25.5" customHeight="1">
      <c r="A15" s="72" t="s">
        <v>116</v>
      </c>
      <c r="B15" s="75"/>
      <c r="C15" s="76"/>
      <c r="D15" s="75"/>
    </row>
    <row r="16" spans="2:3" ht="25.5" customHeight="1">
      <c r="B16" s="86" t="s">
        <v>128</v>
      </c>
      <c r="C16" s="76">
        <v>80000</v>
      </c>
    </row>
    <row r="17" spans="2:4" ht="25.5" customHeight="1" thickBot="1">
      <c r="B17" s="73" t="s">
        <v>1</v>
      </c>
      <c r="C17" s="74">
        <f>SUM(C16)</f>
        <v>80000</v>
      </c>
      <c r="D17" s="75"/>
    </row>
    <row r="18" ht="25.5" customHeight="1" thickTop="1"/>
    <row r="19" ht="31.5" customHeight="1">
      <c r="A19" s="72" t="s">
        <v>130</v>
      </c>
    </row>
    <row r="20" spans="2:3" ht="25.5" customHeight="1">
      <c r="B20" s="70" t="s">
        <v>131</v>
      </c>
      <c r="C20" s="71">
        <v>697000</v>
      </c>
    </row>
    <row r="21" spans="2:3" ht="25.5" customHeight="1">
      <c r="B21" s="70" t="s">
        <v>132</v>
      </c>
      <c r="C21" s="71">
        <v>497000</v>
      </c>
    </row>
    <row r="22" spans="2:3" ht="25.5" customHeight="1">
      <c r="B22" s="70" t="s">
        <v>133</v>
      </c>
      <c r="C22" s="71">
        <v>397000</v>
      </c>
    </row>
    <row r="23" spans="2:3" ht="25.5" customHeight="1">
      <c r="B23" s="70" t="s">
        <v>134</v>
      </c>
      <c r="C23" s="71">
        <v>363856</v>
      </c>
    </row>
    <row r="24" spans="2:3" ht="25.5" customHeight="1">
      <c r="B24" s="70" t="s">
        <v>135</v>
      </c>
      <c r="C24" s="71">
        <v>158000</v>
      </c>
    </row>
    <row r="25" spans="2:3" ht="25.5" customHeight="1">
      <c r="B25" s="70" t="s">
        <v>136</v>
      </c>
      <c r="C25" s="71">
        <v>799600</v>
      </c>
    </row>
    <row r="26" spans="2:3" ht="25.5" customHeight="1">
      <c r="B26" s="70" t="s">
        <v>137</v>
      </c>
      <c r="C26" s="71">
        <v>348000</v>
      </c>
    </row>
    <row r="27" spans="2:3" ht="25.5" customHeight="1" thickBot="1">
      <c r="B27" s="73" t="s">
        <v>1</v>
      </c>
      <c r="C27" s="74">
        <f>SUM(C20:C26)</f>
        <v>3260456</v>
      </c>
    </row>
    <row r="28" ht="25.5" customHeight="1" thickTop="1"/>
    <row r="29" ht="25.5" customHeight="1">
      <c r="A29" s="72" t="s">
        <v>144</v>
      </c>
    </row>
    <row r="30" spans="2:3" ht="25.5" customHeight="1">
      <c r="B30" s="70" t="s">
        <v>145</v>
      </c>
      <c r="C30" s="71">
        <v>2274000</v>
      </c>
    </row>
    <row r="31" spans="2:4" ht="25.5" customHeight="1" thickBot="1">
      <c r="B31" s="73" t="s">
        <v>1</v>
      </c>
      <c r="C31" s="74">
        <v>2274000</v>
      </c>
      <c r="D31" s="71"/>
    </row>
    <row r="32" ht="25.5" customHeight="1" thickTop="1"/>
  </sheetData>
  <sheetProtection/>
  <printOptions/>
  <pageMargins left="0.67" right="0.18" top="0.73" bottom="0.2" header="0.3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สำนักงานตรวจเงินแผ่นดิน</dc:creator>
  <cp:keywords/>
  <dc:description/>
  <cp:lastModifiedBy>sakda</cp:lastModifiedBy>
  <cp:lastPrinted>2011-05-11T15:22:33Z</cp:lastPrinted>
  <dcterms:created xsi:type="dcterms:W3CDTF">2000-02-02T02:45:20Z</dcterms:created>
  <dcterms:modified xsi:type="dcterms:W3CDTF">2011-06-03T23:23:00Z</dcterms:modified>
  <cp:category/>
  <cp:version/>
  <cp:contentType/>
  <cp:contentStatus/>
</cp:coreProperties>
</file>